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1700" activeTab="0"/>
  </bookViews>
  <sheets>
    <sheet name="最賃、生保、パ時給、初任給、民再比較" sheetId="1" r:id="rId1"/>
  </sheets>
  <externalReferences>
    <externalReference r:id="rId4"/>
  </externalReferences>
  <definedNames>
    <definedName name="_xlnm._FilterDatabase" localSheetId="0" hidden="1">'最賃、生保、パ時給、初任給、民再比較'!$A$6:$Y$57</definedName>
    <definedName name="_xlnm.Print_Area" localSheetId="0">'最賃、生保、パ時給、初任給、民再比較'!$B$1:$S$57</definedName>
  </definedNames>
  <calcPr fullCalcOnLoad="1"/>
</workbook>
</file>

<file path=xl/sharedStrings.xml><?xml version="1.0" encoding="utf-8"?>
<sst xmlns="http://schemas.openxmlformats.org/spreadsheetml/2006/main" count="156" uniqueCount="138">
  <si>
    <t>最低賃金、賃金底上げ、均等待遇に関する都道府県別諸指標(2009年10月改定最賃）</t>
  </si>
  <si>
    <t>地域別最低賃金</t>
  </si>
  <si>
    <r>
      <t>平均所定内労働時間</t>
    </r>
    <r>
      <rPr>
        <sz val="10"/>
        <rFont val="ＭＳ Ｐゴシック"/>
        <family val="3"/>
      </rPr>
      <t>(時間/月)</t>
    </r>
  </si>
  <si>
    <t>女性短時間労働者時間当所定内</t>
  </si>
  <si>
    <t>女性高卒初任給</t>
  </si>
  <si>
    <t>男性高卒初任給</t>
  </si>
  <si>
    <t>生活保護基準</t>
  </si>
  <si>
    <t>×民事再生法</t>
  </si>
  <si>
    <t>時間額</t>
  </si>
  <si>
    <t>月額換算</t>
  </si>
  <si>
    <t>規模10人以上</t>
  </si>
  <si>
    <t>18歳単身</t>
  </si>
  <si>
    <t>最低生活費18歳</t>
  </si>
  <si>
    <t>対前年
引上げ額</t>
  </si>
  <si>
    <t>所定内労働
時間ベース</t>
  </si>
  <si>
    <t>年1800時間
月150時間</t>
  </si>
  <si>
    <r>
      <t>×1.</t>
    </r>
    <r>
      <rPr>
        <sz val="11"/>
        <color theme="1"/>
        <rFont val="Calibri"/>
        <family val="3"/>
      </rPr>
      <t>18</t>
    </r>
  </si>
  <si>
    <t>時間額換算
月150時間</t>
  </si>
  <si>
    <t>全国平均</t>
  </si>
  <si>
    <t>152.1</t>
  </si>
  <si>
    <t>北海道</t>
  </si>
  <si>
    <t>154.4</t>
  </si>
  <si>
    <t>青　森</t>
  </si>
  <si>
    <t>157.5</t>
  </si>
  <si>
    <t>岩　手</t>
  </si>
  <si>
    <t>161.2</t>
  </si>
  <si>
    <t>宮　城</t>
  </si>
  <si>
    <t>662</t>
  </si>
  <si>
    <t>158.6</t>
  </si>
  <si>
    <t>秋　田</t>
  </si>
  <si>
    <t>156.9</t>
  </si>
  <si>
    <t>山　形</t>
  </si>
  <si>
    <t>631</t>
  </si>
  <si>
    <t>158.9</t>
  </si>
  <si>
    <t>福　島</t>
  </si>
  <si>
    <t>644</t>
  </si>
  <si>
    <t>155.8</t>
  </si>
  <si>
    <t>茨　城</t>
  </si>
  <si>
    <t>678</t>
  </si>
  <si>
    <t>151.8</t>
  </si>
  <si>
    <t>栃　木</t>
  </si>
  <si>
    <t>685</t>
  </si>
  <si>
    <t>155.2</t>
  </si>
  <si>
    <t>群　馬</t>
  </si>
  <si>
    <t>676</t>
  </si>
  <si>
    <t>155.4</t>
  </si>
  <si>
    <t>埼　玉</t>
  </si>
  <si>
    <t>735</t>
  </si>
  <si>
    <t>143.7</t>
  </si>
  <si>
    <t>千　葉</t>
  </si>
  <si>
    <t>728</t>
  </si>
  <si>
    <t>144.5</t>
  </si>
  <si>
    <t>東　京</t>
  </si>
  <si>
    <t>791</t>
  </si>
  <si>
    <t>148.7</t>
  </si>
  <si>
    <t>神奈川</t>
  </si>
  <si>
    <t>789</t>
  </si>
  <si>
    <t>148.0</t>
  </si>
  <si>
    <t>山　梨</t>
  </si>
  <si>
    <t>154.5</t>
  </si>
  <si>
    <t>長　野</t>
  </si>
  <si>
    <t>681</t>
  </si>
  <si>
    <t>155.1</t>
  </si>
  <si>
    <t>新　潟</t>
  </si>
  <si>
    <t>669</t>
  </si>
  <si>
    <t>157.8</t>
  </si>
  <si>
    <t>富　山</t>
  </si>
  <si>
    <t>679</t>
  </si>
  <si>
    <t>154.8</t>
  </si>
  <si>
    <t>石　川</t>
  </si>
  <si>
    <t>674</t>
  </si>
  <si>
    <t>156.2</t>
  </si>
  <si>
    <t>福　井</t>
  </si>
  <si>
    <t>671</t>
  </si>
  <si>
    <t>159.1</t>
  </si>
  <si>
    <t>岐　阜</t>
  </si>
  <si>
    <t>696</t>
  </si>
  <si>
    <t>静　岡</t>
  </si>
  <si>
    <t>713</t>
  </si>
  <si>
    <t>155.7</t>
  </si>
  <si>
    <t>愛　知</t>
  </si>
  <si>
    <t>732</t>
  </si>
  <si>
    <t>149.4</t>
  </si>
  <si>
    <t>三　重</t>
  </si>
  <si>
    <t>702</t>
  </si>
  <si>
    <t>147.5</t>
  </si>
  <si>
    <t>滋　賀</t>
  </si>
  <si>
    <t>693</t>
  </si>
  <si>
    <t>153.0</t>
  </si>
  <si>
    <t>京　都</t>
  </si>
  <si>
    <t>729</t>
  </si>
  <si>
    <t>148.3</t>
  </si>
  <si>
    <t>大　阪</t>
  </si>
  <si>
    <t>762</t>
  </si>
  <si>
    <t>149.9</t>
  </si>
  <si>
    <t>兵　庫</t>
  </si>
  <si>
    <t>721</t>
  </si>
  <si>
    <t>147.3</t>
  </si>
  <si>
    <t>奈　良</t>
  </si>
  <si>
    <t>和歌山</t>
  </si>
  <si>
    <t>151.9</t>
  </si>
  <si>
    <t>鳥　取</t>
  </si>
  <si>
    <t>630</t>
  </si>
  <si>
    <t>156.0</t>
  </si>
  <si>
    <t>島　根</t>
  </si>
  <si>
    <t>156.6</t>
  </si>
  <si>
    <t>岡　山</t>
  </si>
  <si>
    <t>670</t>
  </si>
  <si>
    <t>広　島</t>
  </si>
  <si>
    <t>155.3</t>
  </si>
  <si>
    <t>山　口</t>
  </si>
  <si>
    <t>徳　島</t>
  </si>
  <si>
    <t>158.3</t>
  </si>
  <si>
    <t>香　川</t>
  </si>
  <si>
    <t>愛　媛</t>
  </si>
  <si>
    <t>158.4</t>
  </si>
  <si>
    <t>高　知</t>
  </si>
  <si>
    <t>152.4</t>
  </si>
  <si>
    <t>福　岡</t>
  </si>
  <si>
    <t>佐　賀</t>
  </si>
  <si>
    <t>159.6</t>
  </si>
  <si>
    <t>長　崎</t>
  </si>
  <si>
    <t>熊　本</t>
  </si>
  <si>
    <t>大　分</t>
  </si>
  <si>
    <t>155.0</t>
  </si>
  <si>
    <t>宮　崎</t>
  </si>
  <si>
    <t>鹿児島</t>
  </si>
  <si>
    <t>154.2</t>
  </si>
  <si>
    <t>沖　縄</t>
  </si>
  <si>
    <t>161.6</t>
  </si>
  <si>
    <t>資料出所</t>
  </si>
  <si>
    <t>厚生労働省　「最低賃金決定要覧」 ほか</t>
  </si>
  <si>
    <t>短時間労働者所定内時給（企業規模10人以上計）と初任給は厚労省　「平成21年版賃金構造基本統計調査報告」（08年6月賃金・7月調査）</t>
  </si>
  <si>
    <t>全生連「くらしに役立つ制度のあらまし」0８～0９年版</t>
  </si>
  <si>
    <t>全労連の算定方式による時間当たり最低生計費</t>
  </si>
  <si>
    <t>一橋出版「民事再生法  の解説　個人編」 
　　　2001年</t>
  </si>
  <si>
    <t>(注)　生活保護基準など可処分所得ベースの水準を、税金・社会保険料を含む賃金ベースに補正するため1.18を乗じている(総務省「家計調査」の単身世帯家計収支より)</t>
  </si>
  <si>
    <t>(注)　生活保護基準には、生活扶助、冬季加算１月分、住宅扶助(基準額）＋期末一時扶助＋勤労控除（必要経費分のみ）を参入している。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</si>
</sst>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0.0_ "/>
    <numFmt numFmtId="179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10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2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0" fillId="0" borderId="0" xfId="63" applyFont="1">
      <alignment vertical="center"/>
      <protection/>
    </xf>
    <xf numFmtId="176" fontId="0" fillId="0" borderId="0" xfId="63" applyNumberFormat="1" applyFont="1">
      <alignment vertical="center"/>
      <protection/>
    </xf>
    <xf numFmtId="0" fontId="18" fillId="0" borderId="0" xfId="63" applyFont="1" applyFill="1">
      <alignment vertical="center"/>
      <protection/>
    </xf>
    <xf numFmtId="0" fontId="20" fillId="0" borderId="0" xfId="63" applyFont="1" applyFill="1">
      <alignment vertical="center"/>
      <protection/>
    </xf>
    <xf numFmtId="0" fontId="21" fillId="0" borderId="0" xfId="63" applyFont="1" applyFill="1">
      <alignment vertical="center"/>
      <protection/>
    </xf>
    <xf numFmtId="176" fontId="18" fillId="0" borderId="0" xfId="63" applyNumberFormat="1" applyFont="1" applyFill="1">
      <alignment vertical="center"/>
      <protection/>
    </xf>
    <xf numFmtId="49" fontId="0" fillId="0" borderId="0" xfId="63" applyNumberFormat="1" applyFont="1" applyAlignment="1">
      <alignment horizontal="right"/>
      <protection/>
    </xf>
    <xf numFmtId="0" fontId="18" fillId="0" borderId="0" xfId="63" applyFont="1">
      <alignment vertical="center"/>
      <protection/>
    </xf>
    <xf numFmtId="0" fontId="18" fillId="0" borderId="10" xfId="63" applyFont="1" applyFill="1" applyBorder="1">
      <alignment vertical="center"/>
      <protection/>
    </xf>
    <xf numFmtId="0" fontId="18" fillId="0" borderId="11" xfId="63" applyFont="1" applyFill="1" applyBorder="1" applyAlignment="1">
      <alignment horizontal="center" vertical="center"/>
      <protection/>
    </xf>
    <xf numFmtId="0" fontId="18" fillId="0" borderId="12" xfId="63" applyFont="1" applyFill="1" applyBorder="1" applyAlignment="1">
      <alignment horizontal="center" vertical="center"/>
      <protection/>
    </xf>
    <xf numFmtId="176" fontId="18" fillId="0" borderId="12" xfId="63" applyNumberFormat="1" applyFont="1" applyFill="1" applyBorder="1" applyAlignment="1">
      <alignment horizontal="center" vertical="center"/>
      <protection/>
    </xf>
    <xf numFmtId="0" fontId="18" fillId="0" borderId="12" xfId="63" applyFont="1" applyFill="1" applyBorder="1" applyAlignment="1">
      <alignment horizontal="left" vertical="center" wrapText="1"/>
      <protection/>
    </xf>
    <xf numFmtId="0" fontId="18" fillId="0" borderId="11" xfId="63" applyFont="1" applyFill="1" applyBorder="1" applyAlignment="1">
      <alignment horizontal="center" vertical="center"/>
      <protection/>
    </xf>
    <xf numFmtId="0" fontId="18" fillId="0" borderId="11" xfId="63" applyFont="1" applyFill="1" applyBorder="1" applyAlignment="1">
      <alignment vertical="center"/>
      <protection/>
    </xf>
    <xf numFmtId="0" fontId="18" fillId="0" borderId="13" xfId="63" applyFont="1" applyFill="1" applyBorder="1" applyAlignment="1">
      <alignment horizontal="center" vertical="center"/>
      <protection/>
    </xf>
    <xf numFmtId="0" fontId="18" fillId="0" borderId="14" xfId="63" applyFont="1" applyFill="1" applyBorder="1" applyAlignment="1">
      <alignment horizontal="center" vertical="center"/>
      <protection/>
    </xf>
    <xf numFmtId="0" fontId="18" fillId="0" borderId="15" xfId="63" applyFont="1" applyFill="1" applyBorder="1" applyAlignment="1">
      <alignment horizontal="center" vertical="center"/>
      <protection/>
    </xf>
    <xf numFmtId="0" fontId="18" fillId="0" borderId="16" xfId="63" applyFont="1" applyBorder="1" applyAlignment="1">
      <alignment horizontal="center" vertical="center"/>
      <protection/>
    </xf>
    <xf numFmtId="0" fontId="18" fillId="0" borderId="17" xfId="63" applyFont="1" applyFill="1" applyBorder="1" applyAlignment="1">
      <alignment horizontal="center" vertical="center"/>
      <protection/>
    </xf>
    <xf numFmtId="0" fontId="18" fillId="0" borderId="0" xfId="63" applyFont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18" fillId="0" borderId="18" xfId="63" applyFont="1" applyFill="1" applyBorder="1">
      <alignment vertical="center"/>
      <protection/>
    </xf>
    <xf numFmtId="0" fontId="18" fillId="0" borderId="19" xfId="63" applyFont="1" applyFill="1" applyBorder="1" applyAlignment="1">
      <alignment horizontal="center" vertical="center"/>
      <protection/>
    </xf>
    <xf numFmtId="0" fontId="18" fillId="0" borderId="20" xfId="63" applyFont="1" applyFill="1" applyBorder="1" applyAlignment="1">
      <alignment horizontal="center" vertical="center"/>
      <protection/>
    </xf>
    <xf numFmtId="0" fontId="18" fillId="0" borderId="21" xfId="63" applyFont="1" applyFill="1" applyBorder="1" applyAlignment="1">
      <alignment horizontal="center" vertical="center"/>
      <protection/>
    </xf>
    <xf numFmtId="0" fontId="18" fillId="0" borderId="22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176" fontId="18" fillId="0" borderId="23" xfId="63" applyNumberFormat="1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left" vertical="center" wrapText="1"/>
      <protection/>
    </xf>
    <xf numFmtId="0" fontId="18" fillId="0" borderId="24" xfId="63" applyFont="1" applyFill="1" applyBorder="1" applyAlignment="1">
      <alignment horizontal="center" vertical="center" wrapText="1"/>
      <protection/>
    </xf>
    <xf numFmtId="0" fontId="18" fillId="0" borderId="25" xfId="63" applyFont="1" applyFill="1" applyBorder="1" applyAlignment="1">
      <alignment horizontal="center" vertical="center"/>
      <protection/>
    </xf>
    <xf numFmtId="0" fontId="18" fillId="0" borderId="21" xfId="63" applyFont="1" applyFill="1" applyBorder="1" applyAlignment="1">
      <alignment horizontal="center" vertical="center"/>
      <protection/>
    </xf>
    <xf numFmtId="0" fontId="18" fillId="0" borderId="26" xfId="63" applyFont="1" applyFill="1" applyBorder="1" applyAlignment="1">
      <alignment horizontal="center" vertical="center"/>
      <protection/>
    </xf>
    <xf numFmtId="0" fontId="18" fillId="0" borderId="27" xfId="63" applyFont="1" applyFill="1" applyBorder="1" applyAlignment="1">
      <alignment horizontal="center" vertical="center"/>
      <protection/>
    </xf>
    <xf numFmtId="0" fontId="18" fillId="0" borderId="28" xfId="63" applyFont="1" applyFill="1" applyBorder="1" applyAlignment="1">
      <alignment horizontal="center" vertical="center"/>
      <protection/>
    </xf>
    <xf numFmtId="0" fontId="18" fillId="0" borderId="17" xfId="63" applyFont="1" applyBorder="1" applyAlignment="1">
      <alignment horizontal="center" vertical="center"/>
      <protection/>
    </xf>
    <xf numFmtId="0" fontId="18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18" fillId="0" borderId="29" xfId="63" applyFont="1" applyFill="1" applyBorder="1">
      <alignment vertical="center"/>
      <protection/>
    </xf>
    <xf numFmtId="0" fontId="18" fillId="0" borderId="30" xfId="63" applyFont="1" applyFill="1" applyBorder="1" applyAlignment="1">
      <alignment horizontal="center" vertical="center"/>
      <protection/>
    </xf>
    <xf numFmtId="0" fontId="23" fillId="0" borderId="31" xfId="63" applyFont="1" applyFill="1" applyBorder="1" applyAlignment="1">
      <alignment horizontal="center" vertical="center" wrapText="1"/>
      <protection/>
    </xf>
    <xf numFmtId="0" fontId="18" fillId="0" borderId="31" xfId="63" applyFont="1" applyFill="1" applyBorder="1" applyAlignment="1">
      <alignment horizontal="center" vertical="center"/>
      <protection/>
    </xf>
    <xf numFmtId="0" fontId="18" fillId="0" borderId="31" xfId="63" applyFont="1" applyFill="1" applyBorder="1" applyAlignment="1">
      <alignment horizontal="center" vertical="center" wrapText="1"/>
      <protection/>
    </xf>
    <xf numFmtId="0" fontId="18" fillId="0" borderId="30" xfId="63" applyFont="1" applyFill="1" applyBorder="1" applyAlignment="1">
      <alignment horizontal="center" vertical="center" wrapText="1"/>
      <protection/>
    </xf>
    <xf numFmtId="176" fontId="18" fillId="0" borderId="31" xfId="63" applyNumberFormat="1" applyFont="1" applyFill="1" applyBorder="1" applyAlignment="1">
      <alignment horizontal="center" vertical="center"/>
      <protection/>
    </xf>
    <xf numFmtId="0" fontId="18" fillId="0" borderId="31" xfId="63" applyFont="1" applyFill="1" applyBorder="1" applyAlignment="1">
      <alignment horizontal="left" vertical="center" wrapText="1"/>
      <protection/>
    </xf>
    <xf numFmtId="0" fontId="18" fillId="0" borderId="30" xfId="63" applyFont="1" applyFill="1" applyBorder="1">
      <alignment vertical="center"/>
      <protection/>
    </xf>
    <xf numFmtId="0" fontId="18" fillId="0" borderId="32" xfId="63" applyFont="1" applyFill="1" applyBorder="1">
      <alignment vertical="center"/>
      <protection/>
    </xf>
    <xf numFmtId="0" fontId="18" fillId="0" borderId="33" xfId="63" applyFont="1" applyFill="1" applyBorder="1" applyAlignment="1">
      <alignment horizontal="center" vertical="center"/>
      <protection/>
    </xf>
    <xf numFmtId="0" fontId="18" fillId="0" borderId="34" xfId="63" applyFont="1" applyFill="1" applyBorder="1" applyAlignment="1">
      <alignment horizontal="center" vertical="center" wrapText="1"/>
      <protection/>
    </xf>
    <xf numFmtId="0" fontId="0" fillId="0" borderId="35" xfId="63" applyFont="1" applyBorder="1" applyAlignment="1">
      <alignment horizontal="center" vertical="center"/>
      <protection/>
    </xf>
    <xf numFmtId="0" fontId="17" fillId="0" borderId="17" xfId="63" applyFont="1" applyBorder="1" applyAlignment="1">
      <alignment horizontal="center" vertical="center"/>
      <protection/>
    </xf>
    <xf numFmtId="0" fontId="17" fillId="0" borderId="0" xfId="63" applyFont="1" applyBorder="1" applyAlignment="1">
      <alignment horizontal="center" vertical="center"/>
      <protection/>
    </xf>
    <xf numFmtId="0" fontId="17" fillId="0" borderId="0" xfId="63" applyFont="1">
      <alignment vertical="center"/>
      <protection/>
    </xf>
    <xf numFmtId="49" fontId="17" fillId="0" borderId="0" xfId="63" applyNumberFormat="1" applyFont="1" applyBorder="1" applyAlignment="1">
      <alignment horizontal="center" vertical="center"/>
      <protection/>
    </xf>
    <xf numFmtId="0" fontId="17" fillId="0" borderId="0" xfId="63" applyFont="1" applyBorder="1" applyAlignment="1">
      <alignment horizontal="center" vertical="center"/>
      <protection/>
    </xf>
    <xf numFmtId="0" fontId="22" fillId="0" borderId="18" xfId="63" applyFont="1" applyFill="1" applyBorder="1" applyAlignment="1">
      <alignment horizontal="center" vertical="center"/>
      <protection/>
    </xf>
    <xf numFmtId="0" fontId="18" fillId="0" borderId="36" xfId="63" applyFont="1" applyFill="1" applyBorder="1" applyAlignment="1">
      <alignment horizontal="center" vertical="top" wrapText="1"/>
      <protection/>
    </xf>
    <xf numFmtId="177" fontId="18" fillId="0" borderId="36" xfId="63" applyNumberFormat="1" applyFont="1" applyFill="1" applyBorder="1">
      <alignment vertical="center"/>
      <protection/>
    </xf>
    <xf numFmtId="49" fontId="18" fillId="0" borderId="36" xfId="63" applyNumberFormat="1" applyFont="1" applyFill="1" applyBorder="1" applyAlignment="1">
      <alignment horizontal="right" vertical="top" wrapText="1"/>
      <protection/>
    </xf>
    <xf numFmtId="176" fontId="18" fillId="0" borderId="36" xfId="63" applyNumberFormat="1" applyFont="1" applyFill="1" applyBorder="1">
      <alignment vertical="center"/>
      <protection/>
    </xf>
    <xf numFmtId="178" fontId="18" fillId="0" borderId="36" xfId="63" applyNumberFormat="1" applyFont="1" applyFill="1" applyBorder="1" applyAlignment="1">
      <alignment horizontal="right" vertical="top" wrapText="1"/>
      <protection/>
    </xf>
    <xf numFmtId="0" fontId="18" fillId="0" borderId="36" xfId="63" applyFont="1" applyFill="1" applyBorder="1">
      <alignment vertical="center"/>
      <protection/>
    </xf>
    <xf numFmtId="177" fontId="0" fillId="0" borderId="36" xfId="63" applyNumberFormat="1" applyFont="1" applyFill="1" applyBorder="1">
      <alignment vertical="center"/>
      <protection/>
    </xf>
    <xf numFmtId="177" fontId="0" fillId="0" borderId="37" xfId="63" applyNumberFormat="1" applyFont="1" applyFill="1" applyBorder="1">
      <alignment vertical="center"/>
      <protection/>
    </xf>
    <xf numFmtId="177" fontId="0" fillId="0" borderId="38" xfId="63" applyNumberFormat="1" applyFont="1" applyFill="1" applyBorder="1">
      <alignment vertical="center"/>
      <protection/>
    </xf>
    <xf numFmtId="177" fontId="0" fillId="0" borderId="39" xfId="63" applyNumberFormat="1" applyFont="1" applyFill="1" applyBorder="1">
      <alignment vertical="center"/>
      <protection/>
    </xf>
    <xf numFmtId="177" fontId="18" fillId="0" borderId="40" xfId="63" applyNumberFormat="1" applyFont="1" applyBorder="1">
      <alignment vertical="center"/>
      <protection/>
    </xf>
    <xf numFmtId="177" fontId="17" fillId="0" borderId="17" xfId="63" applyNumberFormat="1" applyFont="1" applyBorder="1">
      <alignment vertical="center"/>
      <protection/>
    </xf>
    <xf numFmtId="177" fontId="17" fillId="0" borderId="0" xfId="63" applyNumberFormat="1" applyFont="1" applyBorder="1">
      <alignment vertical="center"/>
      <protection/>
    </xf>
    <xf numFmtId="0" fontId="24" fillId="0" borderId="41" xfId="63" applyFont="1" applyFill="1" applyBorder="1" applyAlignment="1">
      <alignment horizontal="center" vertical="top" wrapText="1"/>
      <protection/>
    </xf>
    <xf numFmtId="0" fontId="18" fillId="0" borderId="19" xfId="63" applyFont="1" applyFill="1" applyBorder="1" applyAlignment="1">
      <alignment horizontal="center" vertical="top" wrapText="1"/>
      <protection/>
    </xf>
    <xf numFmtId="177" fontId="18" fillId="0" borderId="19" xfId="63" applyNumberFormat="1" applyFont="1" applyFill="1" applyBorder="1">
      <alignment vertical="center"/>
      <protection/>
    </xf>
    <xf numFmtId="49" fontId="18" fillId="0" borderId="19" xfId="63" applyNumberFormat="1" applyFont="1" applyFill="1" applyBorder="1" applyAlignment="1">
      <alignment horizontal="right" vertical="top" wrapText="1"/>
      <protection/>
    </xf>
    <xf numFmtId="176" fontId="18" fillId="0" borderId="19" xfId="63" applyNumberFormat="1" applyFont="1" applyFill="1" applyBorder="1">
      <alignment vertical="center"/>
      <protection/>
    </xf>
    <xf numFmtId="178" fontId="18" fillId="0" borderId="19" xfId="63" applyNumberFormat="1" applyFont="1" applyFill="1" applyBorder="1" applyAlignment="1">
      <alignment horizontal="right" vertical="top" wrapText="1"/>
      <protection/>
    </xf>
    <xf numFmtId="0" fontId="18" fillId="0" borderId="19" xfId="63" applyFont="1" applyFill="1" applyBorder="1">
      <alignment vertical="center"/>
      <protection/>
    </xf>
    <xf numFmtId="177" fontId="18" fillId="0" borderId="21" xfId="63" applyNumberFormat="1" applyFont="1" applyFill="1" applyBorder="1">
      <alignment vertical="center"/>
      <protection/>
    </xf>
    <xf numFmtId="177" fontId="18" fillId="0" borderId="42" xfId="63" applyNumberFormat="1" applyFont="1" applyFill="1" applyBorder="1">
      <alignment vertical="center"/>
      <protection/>
    </xf>
    <xf numFmtId="177" fontId="18" fillId="0" borderId="43" xfId="63" applyNumberFormat="1" applyFont="1" applyFill="1" applyBorder="1">
      <alignment vertical="center"/>
      <protection/>
    </xf>
    <xf numFmtId="177" fontId="18" fillId="0" borderId="28" xfId="63" applyNumberFormat="1" applyFont="1" applyBorder="1">
      <alignment vertical="center"/>
      <protection/>
    </xf>
    <xf numFmtId="177" fontId="17" fillId="0" borderId="0" xfId="63" applyNumberFormat="1" applyFont="1">
      <alignment vertical="center"/>
      <protection/>
    </xf>
    <xf numFmtId="179" fontId="17" fillId="0" borderId="0" xfId="63" applyNumberFormat="1" applyFont="1">
      <alignment vertical="center"/>
      <protection/>
    </xf>
    <xf numFmtId="179" fontId="17" fillId="0" borderId="0" xfId="63" applyNumberFormat="1" applyFont="1" applyFill="1">
      <alignment vertical="center"/>
      <protection/>
    </xf>
    <xf numFmtId="177" fontId="18" fillId="0" borderId="41" xfId="63" applyNumberFormat="1" applyFont="1" applyFill="1" applyBorder="1">
      <alignment vertical="center"/>
      <protection/>
    </xf>
    <xf numFmtId="0" fontId="24" fillId="0" borderId="44" xfId="63" applyFont="1" applyFill="1" applyBorder="1" applyAlignment="1">
      <alignment horizontal="center" vertical="top" wrapText="1"/>
      <protection/>
    </xf>
    <xf numFmtId="0" fontId="18" fillId="0" borderId="30" xfId="63" applyFont="1" applyFill="1" applyBorder="1" applyAlignment="1">
      <alignment horizontal="center" vertical="top" wrapText="1"/>
      <protection/>
    </xf>
    <xf numFmtId="177" fontId="18" fillId="0" borderId="30" xfId="63" applyNumberFormat="1" applyFont="1" applyFill="1" applyBorder="1">
      <alignment vertical="center"/>
      <protection/>
    </xf>
    <xf numFmtId="49" fontId="18" fillId="0" borderId="30" xfId="63" applyNumberFormat="1" applyFont="1" applyFill="1" applyBorder="1" applyAlignment="1">
      <alignment horizontal="right" vertical="top" wrapText="1"/>
      <protection/>
    </xf>
    <xf numFmtId="176" fontId="18" fillId="0" borderId="30" xfId="63" applyNumberFormat="1" applyFont="1" applyFill="1" applyBorder="1">
      <alignment vertical="center"/>
      <protection/>
    </xf>
    <xf numFmtId="178" fontId="18" fillId="0" borderId="30" xfId="63" applyNumberFormat="1" applyFont="1" applyFill="1" applyBorder="1" applyAlignment="1">
      <alignment horizontal="right" vertical="top" wrapText="1"/>
      <protection/>
    </xf>
    <xf numFmtId="177" fontId="18" fillId="0" borderId="32" xfId="63" applyNumberFormat="1" applyFont="1" applyFill="1" applyBorder="1">
      <alignment vertical="center"/>
      <protection/>
    </xf>
    <xf numFmtId="177" fontId="18" fillId="0" borderId="44" xfId="63" applyNumberFormat="1" applyFont="1" applyFill="1" applyBorder="1">
      <alignment vertical="center"/>
      <protection/>
    </xf>
    <xf numFmtId="177" fontId="18" fillId="0" borderId="34" xfId="63" applyNumberFormat="1" applyFont="1" applyFill="1" applyBorder="1">
      <alignment vertical="center"/>
      <protection/>
    </xf>
    <xf numFmtId="177" fontId="18" fillId="0" borderId="45" xfId="63" applyNumberFormat="1" applyFont="1" applyBorder="1">
      <alignment vertical="center"/>
      <protection/>
    </xf>
    <xf numFmtId="0" fontId="18" fillId="0" borderId="10" xfId="63" applyFont="1" applyFill="1" applyBorder="1" applyAlignment="1">
      <alignment horizontal="center" vertical="center"/>
      <protection/>
    </xf>
    <xf numFmtId="0" fontId="22" fillId="0" borderId="46" xfId="63" applyFont="1" applyFill="1" applyBorder="1" applyAlignment="1">
      <alignment vertical="top" wrapText="1"/>
      <protection/>
    </xf>
    <xf numFmtId="0" fontId="22" fillId="0" borderId="47" xfId="63" applyFont="1" applyFill="1" applyBorder="1" applyAlignment="1">
      <alignment vertical="top" wrapText="1"/>
      <protection/>
    </xf>
    <xf numFmtId="0" fontId="22" fillId="0" borderId="48" xfId="63" applyFont="1" applyFill="1" applyBorder="1" applyAlignment="1">
      <alignment vertical="top" wrapText="1"/>
      <protection/>
    </xf>
    <xf numFmtId="0" fontId="22" fillId="0" borderId="48" xfId="63" applyFont="1" applyFill="1" applyBorder="1" applyAlignment="1">
      <alignment vertical="top" wrapText="1"/>
      <protection/>
    </xf>
    <xf numFmtId="176" fontId="22" fillId="0" borderId="48" xfId="63" applyNumberFormat="1" applyFont="1" applyFill="1" applyBorder="1" applyAlignment="1">
      <alignment vertical="top" wrapText="1"/>
      <protection/>
    </xf>
    <xf numFmtId="0" fontId="22" fillId="0" borderId="12" xfId="63" applyFont="1" applyFill="1" applyBorder="1" applyAlignment="1">
      <alignment vertical="top" wrapText="1"/>
      <protection/>
    </xf>
    <xf numFmtId="0" fontId="18" fillId="0" borderId="47" xfId="63" applyFont="1" applyFill="1" applyBorder="1" applyAlignment="1">
      <alignment vertical="top" wrapText="1"/>
      <protection/>
    </xf>
    <xf numFmtId="0" fontId="22" fillId="0" borderId="14" xfId="63" applyFont="1" applyFill="1" applyBorder="1" applyAlignment="1">
      <alignment horizontal="left" vertical="top" wrapText="1"/>
      <protection/>
    </xf>
    <xf numFmtId="0" fontId="22" fillId="0" borderId="49" xfId="63" applyFont="1" applyFill="1" applyBorder="1" applyAlignment="1">
      <alignment horizontal="center" vertical="top" wrapText="1"/>
      <protection/>
    </xf>
    <xf numFmtId="0" fontId="22" fillId="0" borderId="47" xfId="63" applyFont="1" applyBorder="1" applyAlignment="1">
      <alignment vertical="top" wrapText="1"/>
      <protection/>
    </xf>
    <xf numFmtId="0" fontId="25" fillId="0" borderId="17" xfId="63" applyFont="1" applyBorder="1" applyAlignment="1">
      <alignment horizontal="left" vertical="top" wrapText="1"/>
      <protection/>
    </xf>
    <xf numFmtId="0" fontId="17" fillId="0" borderId="0" xfId="63" applyFont="1" applyBorder="1" applyAlignment="1">
      <alignment horizontal="left" vertical="top" wrapText="1"/>
      <protection/>
    </xf>
    <xf numFmtId="0" fontId="17" fillId="0" borderId="0" xfId="63" applyFont="1" applyBorder="1">
      <alignment vertical="center"/>
      <protection/>
    </xf>
    <xf numFmtId="0" fontId="18" fillId="0" borderId="29" xfId="63" applyFont="1" applyFill="1" applyBorder="1" applyAlignment="1">
      <alignment horizontal="center" vertical="center"/>
      <protection/>
    </xf>
    <xf numFmtId="0" fontId="22" fillId="0" borderId="50" xfId="63" applyFont="1" applyFill="1" applyBorder="1" applyAlignment="1">
      <alignment horizontal="center" vertical="center"/>
      <protection/>
    </xf>
    <xf numFmtId="0" fontId="22" fillId="0" borderId="51" xfId="63" applyFont="1" applyFill="1" applyBorder="1" applyAlignment="1">
      <alignment horizontal="center" vertical="center"/>
      <protection/>
    </xf>
    <xf numFmtId="0" fontId="18" fillId="0" borderId="51" xfId="63" applyFont="1" applyFill="1" applyBorder="1" applyAlignment="1">
      <alignment horizontal="center" vertical="center"/>
      <protection/>
    </xf>
    <xf numFmtId="0" fontId="18" fillId="0" borderId="50" xfId="63" applyFont="1" applyFill="1" applyBorder="1" applyAlignment="1">
      <alignment horizontal="center" vertical="center"/>
      <protection/>
    </xf>
    <xf numFmtId="0" fontId="18" fillId="0" borderId="52" xfId="63" applyFont="1" applyFill="1" applyBorder="1" applyAlignment="1">
      <alignment horizontal="center" vertical="center"/>
      <protection/>
    </xf>
    <xf numFmtId="0" fontId="18" fillId="0" borderId="53" xfId="63" applyFont="1" applyFill="1" applyBorder="1" applyAlignment="1">
      <alignment horizontal="left" vertical="top" wrapText="1"/>
      <protection/>
    </xf>
    <xf numFmtId="0" fontId="22" fillId="0" borderId="54" xfId="63" applyFont="1" applyFill="1" applyBorder="1" applyAlignment="1">
      <alignment horizontal="center" vertical="top" wrapText="1"/>
      <protection/>
    </xf>
    <xf numFmtId="0" fontId="18" fillId="0" borderId="51" xfId="63" applyFont="1" applyBorder="1" applyAlignment="1">
      <alignment vertical="top" wrapText="1"/>
      <protection/>
    </xf>
    <xf numFmtId="0" fontId="17" fillId="0" borderId="17" xfId="63" applyFont="1" applyBorder="1" applyAlignment="1">
      <alignment horizontal="left" vertical="top" wrapText="1"/>
      <protection/>
    </xf>
    <xf numFmtId="0" fontId="22" fillId="0" borderId="0" xfId="63" applyFont="1" applyFill="1" applyBorder="1" applyAlignment="1">
      <alignment horizontal="left" vertical="top"/>
      <protection/>
    </xf>
    <xf numFmtId="0" fontId="22" fillId="0" borderId="0" xfId="63" applyFont="1" applyFill="1">
      <alignment vertical="center"/>
      <protection/>
    </xf>
    <xf numFmtId="177" fontId="43" fillId="0" borderId="0" xfId="63" applyNumberFormat="1" applyFont="1" applyFill="1">
      <alignment vertical="center"/>
      <protection/>
    </xf>
    <xf numFmtId="0" fontId="43" fillId="0" borderId="0" xfId="63" applyFont="1">
      <alignment vertical="center"/>
      <protection/>
    </xf>
    <xf numFmtId="176" fontId="43" fillId="0" borderId="0" xfId="63" applyNumberFormat="1" applyFont="1">
      <alignment vertical="center"/>
      <protection/>
    </xf>
    <xf numFmtId="177" fontId="43" fillId="0" borderId="0" xfId="63" applyNumberFormat="1" applyFo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&#26368;&#36035;&#38360;&#20105;\2010&#26149;&#38360;&#29256;&#26368;&#36035;&#12392;&#29983;&#20445;&#27604;&#3661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最賃、生保、パ時給、初任給、民再比較"/>
      <sheetName val="生保と民事再生の算定表"/>
      <sheetName val="生活保護費算出表"/>
      <sheetName val="Sheet2"/>
      <sheetName val="Sheet3"/>
      <sheetName val="Sheet5"/>
      <sheetName val="Sheet1"/>
      <sheetName val="Sheet4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5"/>
  <sheetViews>
    <sheetView tabSelected="1" zoomScaleSheetLayoutView="75" zoomScalePageLayoutView="0" workbookViewId="0" topLeftCell="A1">
      <pane xSplit="3" ySplit="5" topLeftCell="D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3" sqref="C3"/>
    </sheetView>
  </sheetViews>
  <sheetFormatPr defaultColWidth="9.140625" defaultRowHeight="15"/>
  <cols>
    <col min="1" max="1" width="9.7109375" style="1" customWidth="1"/>
    <col min="2" max="2" width="10.140625" style="1" customWidth="1"/>
    <col min="3" max="4" width="8.28125" style="1" customWidth="1"/>
    <col min="5" max="5" width="8.8515625" style="1" hidden="1" customWidth="1"/>
    <col min="6" max="6" width="14.00390625" style="1" hidden="1" customWidth="1"/>
    <col min="7" max="7" width="13.140625" style="1" customWidth="1"/>
    <col min="8" max="8" width="11.57421875" style="1" hidden="1" customWidth="1"/>
    <col min="9" max="9" width="11.57421875" style="2" hidden="1" customWidth="1"/>
    <col min="10" max="10" width="8.421875" style="1" hidden="1" customWidth="1"/>
    <col min="11" max="11" width="8.28125" style="1" customWidth="1"/>
    <col min="12" max="12" width="11.421875" style="1" hidden="1" customWidth="1"/>
    <col min="13" max="13" width="11.421875" style="1" customWidth="1"/>
    <col min="14" max="14" width="10.28125" style="1" customWidth="1"/>
    <col min="15" max="15" width="13.57421875" style="1" customWidth="1"/>
    <col min="16" max="16" width="14.28125" style="1" customWidth="1"/>
    <col min="17" max="18" width="10.7109375" style="1" customWidth="1"/>
    <col min="19" max="19" width="14.8515625" style="1" customWidth="1"/>
    <col min="20" max="20" width="6.57421875" style="1" customWidth="1"/>
    <col min="21" max="21" width="9.8515625" style="1" customWidth="1"/>
    <col min="22" max="22" width="9.00390625" style="1" customWidth="1"/>
    <col min="23" max="23" width="9.140625" style="1" bestFit="1" customWidth="1"/>
    <col min="24" max="24" width="9.421875" style="1" bestFit="1" customWidth="1"/>
    <col min="25" max="16384" width="9.00390625" style="1" customWidth="1"/>
  </cols>
  <sheetData>
    <row r="1" ht="4.5" customHeight="1"/>
    <row r="2" spans="2:21" ht="18" customHeight="1" thickBot="1">
      <c r="B2" s="3"/>
      <c r="C2" s="4" t="s">
        <v>0</v>
      </c>
      <c r="D2" s="4"/>
      <c r="E2" s="5"/>
      <c r="F2" s="3"/>
      <c r="G2" s="3"/>
      <c r="H2" s="3"/>
      <c r="I2" s="6"/>
      <c r="J2" s="3"/>
      <c r="K2" s="3"/>
      <c r="L2" s="3"/>
      <c r="M2" s="3"/>
      <c r="N2" s="3"/>
      <c r="O2" s="3"/>
      <c r="P2" s="3"/>
      <c r="Q2" s="3"/>
      <c r="R2" s="3"/>
      <c r="U2" s="7"/>
    </row>
    <row r="3" spans="1:25" ht="16.5" customHeight="1">
      <c r="A3" s="8"/>
      <c r="B3" s="9"/>
      <c r="C3" s="10" t="s">
        <v>1</v>
      </c>
      <c r="D3" s="10"/>
      <c r="E3" s="10"/>
      <c r="F3" s="10"/>
      <c r="G3" s="10"/>
      <c r="H3" s="11"/>
      <c r="I3" s="12"/>
      <c r="J3" s="13" t="s">
        <v>2</v>
      </c>
      <c r="K3" s="14" t="s">
        <v>3</v>
      </c>
      <c r="L3" s="14"/>
      <c r="M3" s="14"/>
      <c r="N3" s="15"/>
      <c r="O3" s="10" t="s">
        <v>4</v>
      </c>
      <c r="P3" s="16" t="s">
        <v>5</v>
      </c>
      <c r="Q3" s="17" t="s">
        <v>6</v>
      </c>
      <c r="R3" s="18"/>
      <c r="S3" s="19" t="s">
        <v>7</v>
      </c>
      <c r="T3" s="20"/>
      <c r="U3" s="21"/>
      <c r="X3" s="22"/>
      <c r="Y3" s="23"/>
    </row>
    <row r="4" spans="1:25" ht="13.5" customHeight="1">
      <c r="A4" s="8"/>
      <c r="B4" s="24"/>
      <c r="C4" s="25" t="s">
        <v>8</v>
      </c>
      <c r="D4" s="26"/>
      <c r="E4" s="26"/>
      <c r="F4" s="27" t="s">
        <v>9</v>
      </c>
      <c r="G4" s="28"/>
      <c r="H4" s="29"/>
      <c r="I4" s="30"/>
      <c r="J4" s="31"/>
      <c r="K4" s="25" t="s">
        <v>8</v>
      </c>
      <c r="L4" s="25"/>
      <c r="M4" s="32" t="s">
        <v>9</v>
      </c>
      <c r="N4" s="33"/>
      <c r="O4" s="25" t="s">
        <v>10</v>
      </c>
      <c r="P4" s="34" t="s">
        <v>10</v>
      </c>
      <c r="Q4" s="35" t="s">
        <v>11</v>
      </c>
      <c r="R4" s="36"/>
      <c r="S4" s="37" t="s">
        <v>12</v>
      </c>
      <c r="T4" s="38"/>
      <c r="U4" s="39"/>
      <c r="X4" s="40"/>
      <c r="Y4" s="40"/>
    </row>
    <row r="5" spans="1:25" ht="27.75" thickBot="1">
      <c r="A5" s="8"/>
      <c r="B5" s="41"/>
      <c r="C5" s="42"/>
      <c r="D5" s="43" t="s">
        <v>13</v>
      </c>
      <c r="E5" s="44"/>
      <c r="F5" s="45" t="s">
        <v>14</v>
      </c>
      <c r="G5" s="46" t="s">
        <v>15</v>
      </c>
      <c r="H5" s="44"/>
      <c r="I5" s="47"/>
      <c r="J5" s="48"/>
      <c r="K5" s="49"/>
      <c r="L5" s="49"/>
      <c r="M5" s="46" t="s">
        <v>14</v>
      </c>
      <c r="N5" s="46" t="s">
        <v>15</v>
      </c>
      <c r="O5" s="49"/>
      <c r="P5" s="50"/>
      <c r="Q5" s="51" t="s">
        <v>16</v>
      </c>
      <c r="R5" s="52" t="s">
        <v>17</v>
      </c>
      <c r="S5" s="53" t="s">
        <v>16</v>
      </c>
      <c r="T5" s="54"/>
      <c r="U5" s="55"/>
      <c r="V5" s="56"/>
      <c r="W5" s="56"/>
      <c r="X5" s="57"/>
      <c r="Y5" s="58"/>
    </row>
    <row r="6" spans="1:25" ht="13.5">
      <c r="A6" s="8"/>
      <c r="B6" s="59" t="s">
        <v>18</v>
      </c>
      <c r="C6" s="60">
        <v>713</v>
      </c>
      <c r="D6" s="60">
        <v>10</v>
      </c>
      <c r="E6" s="60">
        <v>152.1</v>
      </c>
      <c r="F6" s="61">
        <f aca="true" t="shared" si="0" ref="F6:F53">C6*J6</f>
        <v>99606.09999999999</v>
      </c>
      <c r="G6" s="61">
        <f aca="true" t="shared" si="1" ref="G6:G53">C6*150</f>
        <v>106950</v>
      </c>
      <c r="H6" s="62" t="s">
        <v>19</v>
      </c>
      <c r="I6" s="63">
        <v>9.5</v>
      </c>
      <c r="J6" s="64">
        <v>139.7</v>
      </c>
      <c r="K6" s="65">
        <v>975</v>
      </c>
      <c r="L6" s="60">
        <v>152.1</v>
      </c>
      <c r="M6" s="61">
        <f aca="true" t="shared" si="2" ref="M6:M53">K6*J6</f>
        <v>136207.5</v>
      </c>
      <c r="N6" s="61">
        <f>K6*150</f>
        <v>146250</v>
      </c>
      <c r="O6" s="66">
        <v>154300</v>
      </c>
      <c r="P6" s="67">
        <v>160000</v>
      </c>
      <c r="Q6" s="68">
        <f>SUM(Q7:Q53)/47</f>
        <v>160530.96595744684</v>
      </c>
      <c r="R6" s="69">
        <f>SUM(R7:R53)/47</f>
        <v>1070.206439716312</v>
      </c>
      <c r="S6" s="70">
        <f>SUM(S7:S53)/47</f>
        <v>187467.2695035461</v>
      </c>
      <c r="T6" s="71"/>
      <c r="U6" s="72"/>
      <c r="V6" s="56"/>
      <c r="W6" s="56"/>
      <c r="X6" s="72"/>
      <c r="Y6" s="72"/>
    </row>
    <row r="7" spans="1:25" ht="13.5">
      <c r="A7" s="8"/>
      <c r="B7" s="73" t="s">
        <v>20</v>
      </c>
      <c r="C7" s="74">
        <v>678</v>
      </c>
      <c r="D7" s="74">
        <v>11</v>
      </c>
      <c r="E7" s="74">
        <v>154.4</v>
      </c>
      <c r="F7" s="75">
        <f t="shared" si="0"/>
        <v>96343.8</v>
      </c>
      <c r="G7" s="75">
        <f t="shared" si="1"/>
        <v>101700</v>
      </c>
      <c r="H7" s="76" t="s">
        <v>21</v>
      </c>
      <c r="I7" s="77">
        <v>9.6</v>
      </c>
      <c r="J7" s="78">
        <v>142.1</v>
      </c>
      <c r="K7" s="79">
        <v>892</v>
      </c>
      <c r="L7" s="74">
        <v>154.4</v>
      </c>
      <c r="M7" s="75">
        <f t="shared" si="2"/>
        <v>126753.2</v>
      </c>
      <c r="N7" s="75">
        <f aca="true" t="shared" si="3" ref="N7:N53">K7*150</f>
        <v>133800</v>
      </c>
      <c r="O7" s="75">
        <v>146100</v>
      </c>
      <c r="P7" s="80">
        <v>147800</v>
      </c>
      <c r="Q7" s="81">
        <v>172453.46</v>
      </c>
      <c r="R7" s="82">
        <f>Q7/150</f>
        <v>1149.6897333333334</v>
      </c>
      <c r="S7" s="83">
        <v>198436.66666666666</v>
      </c>
      <c r="T7" s="71">
        <f>Q7*12</f>
        <v>2069441.52</v>
      </c>
      <c r="U7" s="72">
        <f>Q7/173</f>
        <v>996.8408092485548</v>
      </c>
      <c r="V7" s="84">
        <f aca="true" t="shared" si="4" ref="V7:V53">C7-R7</f>
        <v>-471.6897333333334</v>
      </c>
      <c r="W7" s="85" t="e">
        <f>#REF!-T7</f>
        <v>#REF!</v>
      </c>
      <c r="X7" s="85" t="e">
        <f>#REF!-U7</f>
        <v>#REF!</v>
      </c>
      <c r="Y7" s="72"/>
    </row>
    <row r="8" spans="1:25" ht="13.5">
      <c r="A8" s="8"/>
      <c r="B8" s="73" t="s">
        <v>22</v>
      </c>
      <c r="C8" s="74">
        <v>633</v>
      </c>
      <c r="D8" s="74">
        <v>3</v>
      </c>
      <c r="E8" s="74">
        <v>157.5</v>
      </c>
      <c r="F8" s="75">
        <f t="shared" si="0"/>
        <v>93240.90000000001</v>
      </c>
      <c r="G8" s="75">
        <f t="shared" si="1"/>
        <v>94950</v>
      </c>
      <c r="H8" s="76" t="s">
        <v>23</v>
      </c>
      <c r="I8" s="77">
        <v>8.2</v>
      </c>
      <c r="J8" s="78">
        <v>147.3</v>
      </c>
      <c r="K8" s="79">
        <v>803</v>
      </c>
      <c r="L8" s="74">
        <v>157.5</v>
      </c>
      <c r="M8" s="75">
        <f t="shared" si="2"/>
        <v>118281.90000000001</v>
      </c>
      <c r="N8" s="75">
        <f t="shared" si="3"/>
        <v>120450</v>
      </c>
      <c r="O8" s="75">
        <v>131800</v>
      </c>
      <c r="P8" s="80">
        <v>141900</v>
      </c>
      <c r="Q8" s="81">
        <v>160688.86</v>
      </c>
      <c r="R8" s="82">
        <f aca="true" t="shared" si="5" ref="R8:R53">Q8/150</f>
        <v>1071.2590666666665</v>
      </c>
      <c r="S8" s="83">
        <v>178081.66666666666</v>
      </c>
      <c r="T8" s="71">
        <f aca="true" t="shared" si="6" ref="T8:T53">Q8*12</f>
        <v>1928266.3199999998</v>
      </c>
      <c r="U8" s="72">
        <f aca="true" t="shared" si="7" ref="U8:U53">Q8/173</f>
        <v>928.8373410404623</v>
      </c>
      <c r="V8" s="84">
        <f t="shared" si="4"/>
        <v>-438.2590666666665</v>
      </c>
      <c r="W8" s="85" t="e">
        <f>#REF!-T8</f>
        <v>#REF!</v>
      </c>
      <c r="X8" s="85" t="e">
        <f>#REF!-U8</f>
        <v>#REF!</v>
      </c>
      <c r="Y8" s="72"/>
    </row>
    <row r="9" spans="1:25" ht="13.5">
      <c r="A9" s="8"/>
      <c r="B9" s="73" t="s">
        <v>24</v>
      </c>
      <c r="C9" s="74">
        <v>631</v>
      </c>
      <c r="D9" s="74">
        <v>3</v>
      </c>
      <c r="E9" s="74">
        <v>161.2</v>
      </c>
      <c r="F9" s="75">
        <f t="shared" si="0"/>
        <v>95028.59999999999</v>
      </c>
      <c r="G9" s="75">
        <f t="shared" si="1"/>
        <v>94650</v>
      </c>
      <c r="H9" s="76" t="s">
        <v>25</v>
      </c>
      <c r="I9" s="77">
        <v>10.2</v>
      </c>
      <c r="J9" s="78">
        <v>150.6</v>
      </c>
      <c r="K9" s="79">
        <v>819</v>
      </c>
      <c r="L9" s="74">
        <v>161.2</v>
      </c>
      <c r="M9" s="75">
        <f t="shared" si="2"/>
        <v>123341.4</v>
      </c>
      <c r="N9" s="75">
        <f t="shared" si="3"/>
        <v>122850</v>
      </c>
      <c r="O9" s="75">
        <v>138400</v>
      </c>
      <c r="P9" s="80">
        <v>143800</v>
      </c>
      <c r="Q9" s="81">
        <v>157581.91999999998</v>
      </c>
      <c r="R9" s="82">
        <f t="shared" si="5"/>
        <v>1050.5461333333333</v>
      </c>
      <c r="S9" s="83">
        <v>173853.33333333334</v>
      </c>
      <c r="T9" s="71">
        <f t="shared" si="6"/>
        <v>1890983.0399999998</v>
      </c>
      <c r="U9" s="72">
        <f t="shared" si="7"/>
        <v>910.8781502890173</v>
      </c>
      <c r="V9" s="84">
        <f t="shared" si="4"/>
        <v>-419.5461333333333</v>
      </c>
      <c r="W9" s="85" t="e">
        <f>#REF!-T9</f>
        <v>#REF!</v>
      </c>
      <c r="X9" s="85" t="e">
        <f>#REF!-U9</f>
        <v>#REF!</v>
      </c>
      <c r="Y9" s="72"/>
    </row>
    <row r="10" spans="1:25" ht="13.5">
      <c r="A10" s="8"/>
      <c r="B10" s="73" t="s">
        <v>26</v>
      </c>
      <c r="C10" s="74" t="s">
        <v>27</v>
      </c>
      <c r="D10" s="74">
        <v>9</v>
      </c>
      <c r="E10" s="74">
        <v>158.6</v>
      </c>
      <c r="F10" s="75">
        <f t="shared" si="0"/>
        <v>92812.4</v>
      </c>
      <c r="G10" s="75">
        <f t="shared" si="1"/>
        <v>99300</v>
      </c>
      <c r="H10" s="76" t="s">
        <v>28</v>
      </c>
      <c r="I10" s="77">
        <v>11.5</v>
      </c>
      <c r="J10" s="78">
        <v>140.2</v>
      </c>
      <c r="K10" s="79">
        <v>897</v>
      </c>
      <c r="L10" s="74">
        <v>158.6</v>
      </c>
      <c r="M10" s="75">
        <f t="shared" si="2"/>
        <v>125759.4</v>
      </c>
      <c r="N10" s="75">
        <f t="shared" si="3"/>
        <v>134550</v>
      </c>
      <c r="O10" s="75">
        <v>140300</v>
      </c>
      <c r="P10" s="80">
        <v>152500</v>
      </c>
      <c r="Q10" s="81">
        <v>167390.08</v>
      </c>
      <c r="R10" s="82">
        <f t="shared" si="5"/>
        <v>1115.9338666666665</v>
      </c>
      <c r="S10" s="83">
        <v>193815</v>
      </c>
      <c r="T10" s="71">
        <f t="shared" si="6"/>
        <v>2008680.96</v>
      </c>
      <c r="U10" s="72">
        <f t="shared" si="7"/>
        <v>967.5727167630057</v>
      </c>
      <c r="V10" s="84">
        <f t="shared" si="4"/>
        <v>-453.9338666666665</v>
      </c>
      <c r="W10" s="85" t="e">
        <f>#REF!-T10</f>
        <v>#REF!</v>
      </c>
      <c r="X10" s="85" t="e">
        <f>#REF!-U10</f>
        <v>#REF!</v>
      </c>
      <c r="Y10" s="72"/>
    </row>
    <row r="11" spans="1:25" ht="13.5">
      <c r="A11" s="8"/>
      <c r="B11" s="73" t="s">
        <v>29</v>
      </c>
      <c r="C11" s="74">
        <v>632</v>
      </c>
      <c r="D11" s="74">
        <v>3</v>
      </c>
      <c r="E11" s="74">
        <v>156.9</v>
      </c>
      <c r="F11" s="75">
        <f t="shared" si="0"/>
        <v>95116</v>
      </c>
      <c r="G11" s="75">
        <f t="shared" si="1"/>
        <v>94800</v>
      </c>
      <c r="H11" s="76" t="s">
        <v>30</v>
      </c>
      <c r="I11" s="77">
        <v>7.6</v>
      </c>
      <c r="J11" s="78">
        <v>150.5</v>
      </c>
      <c r="K11" s="79">
        <v>788</v>
      </c>
      <c r="L11" s="74">
        <v>156.9</v>
      </c>
      <c r="M11" s="75">
        <f t="shared" si="2"/>
        <v>118594</v>
      </c>
      <c r="N11" s="75">
        <f t="shared" si="3"/>
        <v>118200</v>
      </c>
      <c r="O11" s="75">
        <v>134700</v>
      </c>
      <c r="P11" s="80">
        <v>138900</v>
      </c>
      <c r="Q11" s="81">
        <v>160688.86</v>
      </c>
      <c r="R11" s="82">
        <f t="shared" si="5"/>
        <v>1071.2590666666665</v>
      </c>
      <c r="S11" s="83">
        <v>187128.33333333334</v>
      </c>
      <c r="T11" s="71">
        <f t="shared" si="6"/>
        <v>1928266.3199999998</v>
      </c>
      <c r="U11" s="72">
        <f t="shared" si="7"/>
        <v>928.8373410404623</v>
      </c>
      <c r="V11" s="84">
        <f t="shared" si="4"/>
        <v>-439.2590666666665</v>
      </c>
      <c r="W11" s="85" t="e">
        <f>#REF!-T11</f>
        <v>#REF!</v>
      </c>
      <c r="X11" s="85" t="e">
        <f>#REF!-U11</f>
        <v>#REF!</v>
      </c>
      <c r="Y11" s="72"/>
    </row>
    <row r="12" spans="1:25" ht="13.5">
      <c r="A12" s="8"/>
      <c r="B12" s="73" t="s">
        <v>31</v>
      </c>
      <c r="C12" s="74" t="s">
        <v>32</v>
      </c>
      <c r="D12" s="74">
        <v>2</v>
      </c>
      <c r="E12" s="74">
        <v>158.9</v>
      </c>
      <c r="F12" s="75">
        <f t="shared" si="0"/>
        <v>94650</v>
      </c>
      <c r="G12" s="75">
        <f t="shared" si="1"/>
        <v>94650</v>
      </c>
      <c r="H12" s="76" t="s">
        <v>33</v>
      </c>
      <c r="I12" s="77">
        <v>8.9</v>
      </c>
      <c r="J12" s="78">
        <v>150</v>
      </c>
      <c r="K12" s="79">
        <v>862</v>
      </c>
      <c r="L12" s="74">
        <v>158.9</v>
      </c>
      <c r="M12" s="75">
        <f t="shared" si="2"/>
        <v>129300</v>
      </c>
      <c r="N12" s="75">
        <f t="shared" si="3"/>
        <v>129300</v>
      </c>
      <c r="O12" s="75">
        <v>138400</v>
      </c>
      <c r="P12" s="80">
        <v>146600</v>
      </c>
      <c r="Q12" s="81">
        <v>157581.91999999998</v>
      </c>
      <c r="R12" s="82">
        <f t="shared" si="5"/>
        <v>1050.5461333333333</v>
      </c>
      <c r="S12" s="83">
        <v>184080</v>
      </c>
      <c r="T12" s="71">
        <f t="shared" si="6"/>
        <v>1890983.0399999998</v>
      </c>
      <c r="U12" s="72">
        <f t="shared" si="7"/>
        <v>910.8781502890173</v>
      </c>
      <c r="V12" s="84">
        <f t="shared" si="4"/>
        <v>-419.5461333333333</v>
      </c>
      <c r="W12" s="85" t="e">
        <f>#REF!-T12</f>
        <v>#REF!</v>
      </c>
      <c r="X12" s="85" t="e">
        <f>#REF!-U12</f>
        <v>#REF!</v>
      </c>
      <c r="Y12" s="72"/>
    </row>
    <row r="13" spans="1:25" ht="13.5">
      <c r="A13" s="8"/>
      <c r="B13" s="73" t="s">
        <v>34</v>
      </c>
      <c r="C13" s="74" t="s">
        <v>35</v>
      </c>
      <c r="D13" s="74">
        <v>3</v>
      </c>
      <c r="E13" s="74">
        <v>155.8</v>
      </c>
      <c r="F13" s="75">
        <f t="shared" si="0"/>
        <v>94217.20000000001</v>
      </c>
      <c r="G13" s="75">
        <f t="shared" si="1"/>
        <v>96600</v>
      </c>
      <c r="H13" s="76" t="s">
        <v>36</v>
      </c>
      <c r="I13" s="77">
        <v>8.4</v>
      </c>
      <c r="J13" s="78">
        <v>146.3</v>
      </c>
      <c r="K13" s="79">
        <v>961</v>
      </c>
      <c r="L13" s="74">
        <v>155.8</v>
      </c>
      <c r="M13" s="75">
        <f t="shared" si="2"/>
        <v>140594.30000000002</v>
      </c>
      <c r="N13" s="75">
        <f t="shared" si="3"/>
        <v>144150</v>
      </c>
      <c r="O13" s="75">
        <v>144600</v>
      </c>
      <c r="P13" s="80">
        <v>152900</v>
      </c>
      <c r="Q13" s="81">
        <v>154726.31999999998</v>
      </c>
      <c r="R13" s="82">
        <f t="shared" si="5"/>
        <v>1031.5087999999998</v>
      </c>
      <c r="S13" s="83">
        <v>181916.66666666666</v>
      </c>
      <c r="T13" s="71">
        <f t="shared" si="6"/>
        <v>1856715.8399999999</v>
      </c>
      <c r="U13" s="72">
        <f t="shared" si="7"/>
        <v>894.3717919075143</v>
      </c>
      <c r="V13" s="84">
        <f t="shared" si="4"/>
        <v>-387.50879999999984</v>
      </c>
      <c r="W13" s="85" t="e">
        <f>#REF!-T13</f>
        <v>#REF!</v>
      </c>
      <c r="X13" s="85" t="e">
        <f>#REF!-U13</f>
        <v>#REF!</v>
      </c>
      <c r="Y13" s="72"/>
    </row>
    <row r="14" spans="1:25" ht="13.5">
      <c r="A14" s="8"/>
      <c r="B14" s="73" t="s">
        <v>37</v>
      </c>
      <c r="C14" s="74" t="s">
        <v>38</v>
      </c>
      <c r="D14" s="74">
        <v>2</v>
      </c>
      <c r="E14" s="74">
        <v>151.8</v>
      </c>
      <c r="F14" s="75">
        <f t="shared" si="0"/>
        <v>94852.2</v>
      </c>
      <c r="G14" s="75">
        <f t="shared" si="1"/>
        <v>101700</v>
      </c>
      <c r="H14" s="76" t="s">
        <v>39</v>
      </c>
      <c r="I14" s="77">
        <v>9.3</v>
      </c>
      <c r="J14" s="78">
        <v>139.9</v>
      </c>
      <c r="K14" s="79">
        <v>929</v>
      </c>
      <c r="L14" s="74">
        <v>151.8</v>
      </c>
      <c r="M14" s="75">
        <f t="shared" si="2"/>
        <v>129967.1</v>
      </c>
      <c r="N14" s="75">
        <f t="shared" si="3"/>
        <v>139350</v>
      </c>
      <c r="O14" s="75">
        <v>153700</v>
      </c>
      <c r="P14" s="80">
        <v>163600</v>
      </c>
      <c r="Q14" s="81">
        <v>156128.16</v>
      </c>
      <c r="R14" s="82">
        <f t="shared" si="5"/>
        <v>1040.8544</v>
      </c>
      <c r="S14" s="83">
        <v>184080</v>
      </c>
      <c r="T14" s="71">
        <f t="shared" si="6"/>
        <v>1873537.92</v>
      </c>
      <c r="U14" s="72">
        <f t="shared" si="7"/>
        <v>902.4749132947977</v>
      </c>
      <c r="V14" s="84">
        <f t="shared" si="4"/>
        <v>-362.85439999999994</v>
      </c>
      <c r="W14" s="86" t="e">
        <f>#REF!-T14</f>
        <v>#REF!</v>
      </c>
      <c r="X14" s="86" t="e">
        <f>#REF!-U14</f>
        <v>#REF!</v>
      </c>
      <c r="Y14" s="72"/>
    </row>
    <row r="15" spans="1:25" ht="13.5">
      <c r="A15" s="8"/>
      <c r="B15" s="73" t="s">
        <v>40</v>
      </c>
      <c r="C15" s="74" t="s">
        <v>41</v>
      </c>
      <c r="D15" s="74">
        <v>2</v>
      </c>
      <c r="E15" s="74">
        <v>155.2</v>
      </c>
      <c r="F15" s="75">
        <f t="shared" si="0"/>
        <v>99188.00000000001</v>
      </c>
      <c r="G15" s="75">
        <f t="shared" si="1"/>
        <v>102750</v>
      </c>
      <c r="H15" s="76" t="s">
        <v>42</v>
      </c>
      <c r="I15" s="77">
        <v>10.6</v>
      </c>
      <c r="J15" s="78">
        <v>144.8</v>
      </c>
      <c r="K15" s="79">
        <v>901</v>
      </c>
      <c r="L15" s="74">
        <v>155.2</v>
      </c>
      <c r="M15" s="75">
        <f t="shared" si="2"/>
        <v>130464.80000000002</v>
      </c>
      <c r="N15" s="75">
        <f t="shared" si="3"/>
        <v>135150</v>
      </c>
      <c r="O15" s="75">
        <v>149500</v>
      </c>
      <c r="P15" s="80">
        <v>156000</v>
      </c>
      <c r="Q15" s="81">
        <v>160924.86</v>
      </c>
      <c r="R15" s="82">
        <f t="shared" si="5"/>
        <v>1072.8324</v>
      </c>
      <c r="S15" s="83">
        <v>187521.66666666666</v>
      </c>
      <c r="T15" s="71">
        <f t="shared" si="6"/>
        <v>1931098.3199999998</v>
      </c>
      <c r="U15" s="72">
        <f t="shared" si="7"/>
        <v>930.2015028901733</v>
      </c>
      <c r="V15" s="84">
        <f t="shared" si="4"/>
        <v>-387.8324</v>
      </c>
      <c r="W15" s="86" t="e">
        <f>#REF!-T15</f>
        <v>#REF!</v>
      </c>
      <c r="X15" s="86" t="e">
        <f>#REF!-U15</f>
        <v>#REF!</v>
      </c>
      <c r="Y15" s="72"/>
    </row>
    <row r="16" spans="1:25" ht="13.5">
      <c r="A16" s="8"/>
      <c r="B16" s="73" t="s">
        <v>43</v>
      </c>
      <c r="C16" s="74" t="s">
        <v>44</v>
      </c>
      <c r="D16" s="74">
        <v>1</v>
      </c>
      <c r="E16" s="74">
        <v>155.4</v>
      </c>
      <c r="F16" s="75">
        <f t="shared" si="0"/>
        <v>94775.2</v>
      </c>
      <c r="G16" s="75">
        <f t="shared" si="1"/>
        <v>101400</v>
      </c>
      <c r="H16" s="76" t="s">
        <v>45</v>
      </c>
      <c r="I16" s="77">
        <v>11.1</v>
      </c>
      <c r="J16" s="78">
        <v>140.2</v>
      </c>
      <c r="K16" s="79">
        <v>942</v>
      </c>
      <c r="L16" s="74">
        <v>155.4</v>
      </c>
      <c r="M16" s="75">
        <f t="shared" si="2"/>
        <v>132068.4</v>
      </c>
      <c r="N16" s="75">
        <f t="shared" si="3"/>
        <v>141300</v>
      </c>
      <c r="O16" s="75">
        <v>160800</v>
      </c>
      <c r="P16" s="80">
        <v>162800</v>
      </c>
      <c r="Q16" s="81">
        <v>156083.31999999998</v>
      </c>
      <c r="R16" s="82">
        <f t="shared" si="5"/>
        <v>1040.5554666666665</v>
      </c>
      <c r="S16" s="83">
        <v>183883.33333333334</v>
      </c>
      <c r="T16" s="71">
        <f t="shared" si="6"/>
        <v>1872999.8399999999</v>
      </c>
      <c r="U16" s="72">
        <f t="shared" si="7"/>
        <v>902.2157225433525</v>
      </c>
      <c r="V16" s="84">
        <f t="shared" si="4"/>
        <v>-364.55546666666646</v>
      </c>
      <c r="W16" s="86" t="e">
        <f>#REF!-T16</f>
        <v>#REF!</v>
      </c>
      <c r="X16" s="86" t="e">
        <f>#REF!-U16</f>
        <v>#REF!</v>
      </c>
      <c r="Y16" s="72"/>
    </row>
    <row r="17" spans="1:25" ht="13.5">
      <c r="A17" s="8"/>
      <c r="B17" s="73" t="s">
        <v>46</v>
      </c>
      <c r="C17" s="74" t="s">
        <v>47</v>
      </c>
      <c r="D17" s="74">
        <v>13</v>
      </c>
      <c r="E17" s="74">
        <v>143.7</v>
      </c>
      <c r="F17" s="75">
        <f t="shared" si="0"/>
        <v>95917.5</v>
      </c>
      <c r="G17" s="75">
        <f t="shared" si="1"/>
        <v>110250</v>
      </c>
      <c r="H17" s="76" t="s">
        <v>48</v>
      </c>
      <c r="I17" s="77">
        <v>9.3</v>
      </c>
      <c r="J17" s="78">
        <v>130.5</v>
      </c>
      <c r="K17" s="79">
        <v>980</v>
      </c>
      <c r="L17" s="74">
        <v>143.7</v>
      </c>
      <c r="M17" s="75">
        <f t="shared" si="2"/>
        <v>127890</v>
      </c>
      <c r="N17" s="75">
        <f t="shared" si="3"/>
        <v>147000</v>
      </c>
      <c r="O17" s="75">
        <v>160000</v>
      </c>
      <c r="P17" s="80">
        <v>163600</v>
      </c>
      <c r="Q17" s="81">
        <v>181181.91999999998</v>
      </c>
      <c r="R17" s="82">
        <f t="shared" si="5"/>
        <v>1207.8794666666665</v>
      </c>
      <c r="S17" s="83">
        <v>208958.33333333334</v>
      </c>
      <c r="T17" s="71">
        <f t="shared" si="6"/>
        <v>2174183.04</v>
      </c>
      <c r="U17" s="72">
        <f t="shared" si="7"/>
        <v>1047.2943352601155</v>
      </c>
      <c r="V17" s="84">
        <f t="shared" si="4"/>
        <v>-472.87946666666653</v>
      </c>
      <c r="W17" s="86" t="e">
        <f>#REF!-T17</f>
        <v>#REF!</v>
      </c>
      <c r="X17" s="86" t="e">
        <f>#REF!-U17</f>
        <v>#REF!</v>
      </c>
      <c r="Y17" s="72"/>
    </row>
    <row r="18" spans="1:25" ht="13.5">
      <c r="A18" s="8"/>
      <c r="B18" s="73" t="s">
        <v>49</v>
      </c>
      <c r="C18" s="74" t="s">
        <v>50</v>
      </c>
      <c r="D18" s="74">
        <v>5</v>
      </c>
      <c r="E18" s="74">
        <v>144.5</v>
      </c>
      <c r="F18" s="75">
        <f t="shared" si="0"/>
        <v>98789.59999999999</v>
      </c>
      <c r="G18" s="75">
        <f t="shared" si="1"/>
        <v>109200</v>
      </c>
      <c r="H18" s="76" t="s">
        <v>51</v>
      </c>
      <c r="I18" s="77">
        <v>9.5</v>
      </c>
      <c r="J18" s="78">
        <v>135.7</v>
      </c>
      <c r="K18" s="79">
        <v>1036</v>
      </c>
      <c r="L18" s="74">
        <v>144.5</v>
      </c>
      <c r="M18" s="75">
        <f t="shared" si="2"/>
        <v>140585.19999999998</v>
      </c>
      <c r="N18" s="75">
        <f t="shared" si="3"/>
        <v>155400</v>
      </c>
      <c r="O18" s="75">
        <v>154800</v>
      </c>
      <c r="P18" s="80">
        <v>162800</v>
      </c>
      <c r="Q18" s="81">
        <v>173091.84</v>
      </c>
      <c r="R18" s="82">
        <f t="shared" si="5"/>
        <v>1153.9456</v>
      </c>
      <c r="S18" s="83">
        <v>202566.66666666666</v>
      </c>
      <c r="T18" s="71">
        <f t="shared" si="6"/>
        <v>2077102.08</v>
      </c>
      <c r="U18" s="72">
        <f t="shared" si="7"/>
        <v>1000.5308670520232</v>
      </c>
      <c r="V18" s="84">
        <f t="shared" si="4"/>
        <v>-425.9456</v>
      </c>
      <c r="W18" s="86" t="e">
        <f>#REF!-T18</f>
        <v>#REF!</v>
      </c>
      <c r="X18" s="86" t="e">
        <f>#REF!-U18</f>
        <v>#REF!</v>
      </c>
      <c r="Y18" s="72"/>
    </row>
    <row r="19" spans="1:25" ht="13.5">
      <c r="A19" s="8"/>
      <c r="B19" s="73" t="s">
        <v>52</v>
      </c>
      <c r="C19" s="74" t="s">
        <v>53</v>
      </c>
      <c r="D19" s="74">
        <v>25</v>
      </c>
      <c r="E19" s="74">
        <v>148.7</v>
      </c>
      <c r="F19" s="75">
        <f t="shared" si="0"/>
        <v>109632.59999999999</v>
      </c>
      <c r="G19" s="75">
        <f t="shared" si="1"/>
        <v>118650</v>
      </c>
      <c r="H19" s="76" t="s">
        <v>54</v>
      </c>
      <c r="I19" s="77">
        <v>10.1</v>
      </c>
      <c r="J19" s="78">
        <v>138.6</v>
      </c>
      <c r="K19" s="79">
        <v>1107</v>
      </c>
      <c r="L19" s="74">
        <v>148.7</v>
      </c>
      <c r="M19" s="75">
        <f t="shared" si="2"/>
        <v>153430.19999999998</v>
      </c>
      <c r="N19" s="75">
        <f t="shared" si="3"/>
        <v>166050</v>
      </c>
      <c r="O19" s="75">
        <v>168800</v>
      </c>
      <c r="P19" s="80">
        <v>169700</v>
      </c>
      <c r="Q19" s="81">
        <v>188732.74</v>
      </c>
      <c r="R19" s="82">
        <f t="shared" si="5"/>
        <v>1258.2182666666665</v>
      </c>
      <c r="S19" s="83">
        <v>216235</v>
      </c>
      <c r="T19" s="71">
        <f t="shared" si="6"/>
        <v>2264792.88</v>
      </c>
      <c r="U19" s="72">
        <f t="shared" si="7"/>
        <v>1090.9406936416185</v>
      </c>
      <c r="V19" s="84">
        <f t="shared" si="4"/>
        <v>-467.2182666666665</v>
      </c>
      <c r="W19" s="86" t="e">
        <f>#REF!-T19</f>
        <v>#REF!</v>
      </c>
      <c r="X19" s="86" t="e">
        <f>#REF!-U19</f>
        <v>#REF!</v>
      </c>
      <c r="Y19" s="72"/>
    </row>
    <row r="20" spans="1:25" ht="13.5">
      <c r="A20" s="8"/>
      <c r="B20" s="73" t="s">
        <v>55</v>
      </c>
      <c r="C20" s="74" t="s">
        <v>56</v>
      </c>
      <c r="D20" s="74">
        <v>23</v>
      </c>
      <c r="E20" s="74">
        <v>148</v>
      </c>
      <c r="F20" s="75">
        <f t="shared" si="0"/>
        <v>105804.9</v>
      </c>
      <c r="G20" s="75">
        <f t="shared" si="1"/>
        <v>118350</v>
      </c>
      <c r="H20" s="76" t="s">
        <v>57</v>
      </c>
      <c r="I20" s="77">
        <v>10.7</v>
      </c>
      <c r="J20" s="78">
        <v>134.1</v>
      </c>
      <c r="K20" s="79">
        <v>1074</v>
      </c>
      <c r="L20" s="74">
        <v>148</v>
      </c>
      <c r="M20" s="75">
        <f t="shared" si="2"/>
        <v>144023.4</v>
      </c>
      <c r="N20" s="75">
        <f t="shared" si="3"/>
        <v>161100</v>
      </c>
      <c r="O20" s="75">
        <v>163100</v>
      </c>
      <c r="P20" s="80">
        <v>164500</v>
      </c>
      <c r="Q20" s="81">
        <v>188732.74</v>
      </c>
      <c r="R20" s="82">
        <f t="shared" si="5"/>
        <v>1258.2182666666665</v>
      </c>
      <c r="S20" s="83">
        <v>216235</v>
      </c>
      <c r="T20" s="71">
        <f t="shared" si="6"/>
        <v>2264792.88</v>
      </c>
      <c r="U20" s="72">
        <f t="shared" si="7"/>
        <v>1090.9406936416185</v>
      </c>
      <c r="V20" s="84">
        <f t="shared" si="4"/>
        <v>-469.2182666666665</v>
      </c>
      <c r="W20" s="86" t="e">
        <f>#REF!-T20</f>
        <v>#REF!</v>
      </c>
      <c r="X20" s="86" t="e">
        <f>#REF!-U20</f>
        <v>#REF!</v>
      </c>
      <c r="Y20" s="72"/>
    </row>
    <row r="21" spans="1:25" ht="13.5">
      <c r="A21" s="8"/>
      <c r="B21" s="73" t="s">
        <v>58</v>
      </c>
      <c r="C21" s="74">
        <v>677</v>
      </c>
      <c r="D21" s="74">
        <v>1</v>
      </c>
      <c r="E21" s="74">
        <v>154.5</v>
      </c>
      <c r="F21" s="75">
        <f t="shared" si="0"/>
        <v>97758.8</v>
      </c>
      <c r="G21" s="75">
        <f t="shared" si="1"/>
        <v>101550</v>
      </c>
      <c r="H21" s="76" t="s">
        <v>59</v>
      </c>
      <c r="I21" s="77">
        <v>10</v>
      </c>
      <c r="J21" s="78">
        <v>144.4</v>
      </c>
      <c r="K21" s="79">
        <v>943</v>
      </c>
      <c r="L21" s="74">
        <v>154.5</v>
      </c>
      <c r="M21" s="75">
        <f t="shared" si="2"/>
        <v>136169.2</v>
      </c>
      <c r="N21" s="75">
        <f t="shared" si="3"/>
        <v>141450</v>
      </c>
      <c r="O21" s="75">
        <v>152300</v>
      </c>
      <c r="P21" s="80">
        <v>156400</v>
      </c>
      <c r="Q21" s="81">
        <v>149008.03999999998</v>
      </c>
      <c r="R21" s="82">
        <f t="shared" si="5"/>
        <v>993.3869333333332</v>
      </c>
      <c r="S21" s="83">
        <v>175525</v>
      </c>
      <c r="T21" s="71">
        <f t="shared" si="6"/>
        <v>1788096.4799999997</v>
      </c>
      <c r="U21" s="72">
        <f t="shared" si="7"/>
        <v>861.3181502890172</v>
      </c>
      <c r="V21" s="84">
        <f t="shared" si="4"/>
        <v>-316.3869333333332</v>
      </c>
      <c r="W21" s="86" t="e">
        <f>#REF!-T21</f>
        <v>#REF!</v>
      </c>
      <c r="X21" s="86" t="e">
        <f>#REF!-U21</f>
        <v>#REF!</v>
      </c>
      <c r="Y21" s="72"/>
    </row>
    <row r="22" spans="1:25" ht="13.5">
      <c r="A22" s="8"/>
      <c r="B22" s="73" t="s">
        <v>60</v>
      </c>
      <c r="C22" s="74" t="s">
        <v>61</v>
      </c>
      <c r="D22" s="74">
        <v>1</v>
      </c>
      <c r="E22" s="74">
        <v>155.1</v>
      </c>
      <c r="F22" s="75">
        <f t="shared" si="0"/>
        <v>96089.09999999999</v>
      </c>
      <c r="G22" s="75">
        <f t="shared" si="1"/>
        <v>102150</v>
      </c>
      <c r="H22" s="76" t="s">
        <v>62</v>
      </c>
      <c r="I22" s="77">
        <v>9.4</v>
      </c>
      <c r="J22" s="78">
        <v>141.1</v>
      </c>
      <c r="K22" s="79">
        <v>932</v>
      </c>
      <c r="L22" s="74">
        <v>155.1</v>
      </c>
      <c r="M22" s="75">
        <f t="shared" si="2"/>
        <v>131505.19999999998</v>
      </c>
      <c r="N22" s="75">
        <f t="shared" si="3"/>
        <v>139800</v>
      </c>
      <c r="O22" s="75">
        <v>156900</v>
      </c>
      <c r="P22" s="80">
        <v>157800</v>
      </c>
      <c r="Q22" s="81">
        <v>149008.03999999998</v>
      </c>
      <c r="R22" s="82">
        <f t="shared" si="5"/>
        <v>993.3869333333332</v>
      </c>
      <c r="S22" s="83">
        <v>190471.66666666666</v>
      </c>
      <c r="T22" s="71">
        <f t="shared" si="6"/>
        <v>1788096.4799999997</v>
      </c>
      <c r="U22" s="72">
        <f t="shared" si="7"/>
        <v>861.3181502890172</v>
      </c>
      <c r="V22" s="84">
        <f t="shared" si="4"/>
        <v>-312.3869333333332</v>
      </c>
      <c r="W22" s="86" t="e">
        <f>#REF!-T22</f>
        <v>#REF!</v>
      </c>
      <c r="X22" s="86" t="e">
        <f>#REF!-U22</f>
        <v>#REF!</v>
      </c>
      <c r="Y22" s="72"/>
    </row>
    <row r="23" spans="1:25" ht="13.5">
      <c r="A23" s="8"/>
      <c r="B23" s="73" t="s">
        <v>63</v>
      </c>
      <c r="C23" s="74" t="s">
        <v>64</v>
      </c>
      <c r="D23" s="74">
        <v>0</v>
      </c>
      <c r="E23" s="74">
        <v>157.8</v>
      </c>
      <c r="F23" s="75">
        <f t="shared" si="0"/>
        <v>98945.1</v>
      </c>
      <c r="G23" s="75">
        <f t="shared" si="1"/>
        <v>100350</v>
      </c>
      <c r="H23" s="76" t="s">
        <v>65</v>
      </c>
      <c r="I23" s="77">
        <v>9.6</v>
      </c>
      <c r="J23" s="78">
        <v>147.9</v>
      </c>
      <c r="K23" s="79">
        <v>955</v>
      </c>
      <c r="L23" s="74">
        <v>157.8</v>
      </c>
      <c r="M23" s="75">
        <f t="shared" si="2"/>
        <v>141244.5</v>
      </c>
      <c r="N23" s="75">
        <f t="shared" si="3"/>
        <v>143250</v>
      </c>
      <c r="O23" s="75">
        <v>150500</v>
      </c>
      <c r="P23" s="80">
        <v>156400</v>
      </c>
      <c r="Q23" s="81">
        <v>163131.46</v>
      </c>
      <c r="R23" s="82">
        <f t="shared" si="5"/>
        <v>1087.5430666666666</v>
      </c>
      <c r="S23" s="83">
        <v>189980</v>
      </c>
      <c r="T23" s="71">
        <f t="shared" si="6"/>
        <v>1957577.52</v>
      </c>
      <c r="U23" s="72">
        <f t="shared" si="7"/>
        <v>942.9564161849711</v>
      </c>
      <c r="V23" s="84">
        <f t="shared" si="4"/>
        <v>-418.5430666666666</v>
      </c>
      <c r="W23" s="86" t="e">
        <f>#REF!-T23</f>
        <v>#REF!</v>
      </c>
      <c r="X23" s="86" t="e">
        <f>#REF!-U23</f>
        <v>#REF!</v>
      </c>
      <c r="Y23" s="72"/>
    </row>
    <row r="24" spans="1:25" ht="13.5">
      <c r="A24" s="8"/>
      <c r="B24" s="73" t="s">
        <v>66</v>
      </c>
      <c r="C24" s="74" t="s">
        <v>67</v>
      </c>
      <c r="D24" s="74">
        <v>2</v>
      </c>
      <c r="E24" s="74">
        <v>154.8</v>
      </c>
      <c r="F24" s="75">
        <f t="shared" si="0"/>
        <v>98455</v>
      </c>
      <c r="G24" s="75">
        <f t="shared" si="1"/>
        <v>101850</v>
      </c>
      <c r="H24" s="76" t="s">
        <v>68</v>
      </c>
      <c r="I24" s="77">
        <v>8.4</v>
      </c>
      <c r="J24" s="78">
        <v>145</v>
      </c>
      <c r="K24" s="79">
        <v>947</v>
      </c>
      <c r="L24" s="74">
        <v>154.8</v>
      </c>
      <c r="M24" s="75">
        <f t="shared" si="2"/>
        <v>137315</v>
      </c>
      <c r="N24" s="75">
        <f t="shared" si="3"/>
        <v>142050</v>
      </c>
      <c r="O24" s="75">
        <v>155800</v>
      </c>
      <c r="P24" s="80">
        <v>158500</v>
      </c>
      <c r="Q24" s="81">
        <v>154490.31999999998</v>
      </c>
      <c r="R24" s="82">
        <f t="shared" si="5"/>
        <v>1029.9354666666666</v>
      </c>
      <c r="S24" s="83">
        <v>182506.66666666666</v>
      </c>
      <c r="T24" s="71">
        <f t="shared" si="6"/>
        <v>1853883.8399999999</v>
      </c>
      <c r="U24" s="72">
        <f t="shared" si="7"/>
        <v>893.0076300578033</v>
      </c>
      <c r="V24" s="84">
        <f t="shared" si="4"/>
        <v>-350.93546666666657</v>
      </c>
      <c r="W24" s="86" t="e">
        <f>#REF!-T24</f>
        <v>#REF!</v>
      </c>
      <c r="X24" s="86" t="e">
        <f>#REF!-U24</f>
        <v>#REF!</v>
      </c>
      <c r="Y24" s="72"/>
    </row>
    <row r="25" spans="1:25" ht="13.5">
      <c r="A25" s="8"/>
      <c r="B25" s="73" t="s">
        <v>69</v>
      </c>
      <c r="C25" s="74" t="s">
        <v>70</v>
      </c>
      <c r="D25" s="74">
        <v>1</v>
      </c>
      <c r="E25" s="74">
        <v>156.2</v>
      </c>
      <c r="F25" s="75">
        <f t="shared" si="0"/>
        <v>96314.6</v>
      </c>
      <c r="G25" s="75">
        <f t="shared" si="1"/>
        <v>101100</v>
      </c>
      <c r="H25" s="76" t="s">
        <v>71</v>
      </c>
      <c r="I25" s="77">
        <v>7.1</v>
      </c>
      <c r="J25" s="78">
        <v>142.9</v>
      </c>
      <c r="K25" s="79">
        <v>912</v>
      </c>
      <c r="L25" s="74">
        <v>156.2</v>
      </c>
      <c r="M25" s="75">
        <f t="shared" si="2"/>
        <v>130324.8</v>
      </c>
      <c r="N25" s="75">
        <f t="shared" si="3"/>
        <v>136800</v>
      </c>
      <c r="O25" s="75">
        <v>145200</v>
      </c>
      <c r="P25" s="80">
        <v>151400</v>
      </c>
      <c r="Q25" s="81">
        <v>157282.19999999998</v>
      </c>
      <c r="R25" s="82">
        <f t="shared" si="5"/>
        <v>1048.5479999999998</v>
      </c>
      <c r="S25" s="83">
        <v>184866.66666666666</v>
      </c>
      <c r="T25" s="71">
        <f t="shared" si="6"/>
        <v>1887386.4</v>
      </c>
      <c r="U25" s="72">
        <f t="shared" si="7"/>
        <v>909.1456647398843</v>
      </c>
      <c r="V25" s="84">
        <f t="shared" si="4"/>
        <v>-374.5479999999998</v>
      </c>
      <c r="W25" s="86" t="e">
        <f>#REF!-T25</f>
        <v>#REF!</v>
      </c>
      <c r="X25" s="86" t="e">
        <f>#REF!-U25</f>
        <v>#REF!</v>
      </c>
      <c r="Y25" s="72"/>
    </row>
    <row r="26" spans="1:25" ht="13.5">
      <c r="A26" s="8"/>
      <c r="B26" s="73" t="s">
        <v>72</v>
      </c>
      <c r="C26" s="74" t="s">
        <v>73</v>
      </c>
      <c r="D26" s="74">
        <v>1</v>
      </c>
      <c r="E26" s="74">
        <v>159.1</v>
      </c>
      <c r="F26" s="75">
        <f t="shared" si="0"/>
        <v>98569.90000000001</v>
      </c>
      <c r="G26" s="75">
        <f t="shared" si="1"/>
        <v>100650</v>
      </c>
      <c r="H26" s="76" t="s">
        <v>74</v>
      </c>
      <c r="I26" s="77">
        <v>8.4</v>
      </c>
      <c r="J26" s="78">
        <v>146.9</v>
      </c>
      <c r="K26" s="79">
        <v>930</v>
      </c>
      <c r="L26" s="74">
        <v>159.1</v>
      </c>
      <c r="M26" s="75">
        <f t="shared" si="2"/>
        <v>136617</v>
      </c>
      <c r="N26" s="75">
        <f t="shared" si="3"/>
        <v>139500</v>
      </c>
      <c r="O26" s="75">
        <v>150700</v>
      </c>
      <c r="P26" s="80">
        <v>160600</v>
      </c>
      <c r="Q26" s="81">
        <v>154682.66</v>
      </c>
      <c r="R26" s="82">
        <f t="shared" si="5"/>
        <v>1031.2177333333334</v>
      </c>
      <c r="S26" s="83">
        <v>182900</v>
      </c>
      <c r="T26" s="71">
        <f t="shared" si="6"/>
        <v>1856191.92</v>
      </c>
      <c r="U26" s="72">
        <f t="shared" si="7"/>
        <v>894.1194219653179</v>
      </c>
      <c r="V26" s="84">
        <f t="shared" si="4"/>
        <v>-360.2177333333334</v>
      </c>
      <c r="W26" s="86" t="e">
        <f>#REF!-T26</f>
        <v>#REF!</v>
      </c>
      <c r="X26" s="86" t="e">
        <f>#REF!-U26</f>
        <v>#REF!</v>
      </c>
      <c r="Y26" s="72"/>
    </row>
    <row r="27" spans="1:25" ht="13.5">
      <c r="A27" s="8"/>
      <c r="B27" s="73" t="s">
        <v>75</v>
      </c>
      <c r="C27" s="74" t="s">
        <v>76</v>
      </c>
      <c r="D27" s="74">
        <v>0</v>
      </c>
      <c r="E27" s="74">
        <v>155.1</v>
      </c>
      <c r="F27" s="75">
        <f t="shared" si="0"/>
        <v>97648.8</v>
      </c>
      <c r="G27" s="75">
        <f t="shared" si="1"/>
        <v>104400</v>
      </c>
      <c r="H27" s="76" t="s">
        <v>62</v>
      </c>
      <c r="I27" s="77">
        <v>8.7</v>
      </c>
      <c r="J27" s="78">
        <v>140.3</v>
      </c>
      <c r="K27" s="79">
        <v>947</v>
      </c>
      <c r="L27" s="74">
        <v>155.1</v>
      </c>
      <c r="M27" s="75">
        <f t="shared" si="2"/>
        <v>132864.1</v>
      </c>
      <c r="N27" s="75">
        <f t="shared" si="3"/>
        <v>142050</v>
      </c>
      <c r="O27" s="75">
        <v>156800</v>
      </c>
      <c r="P27" s="80">
        <v>167300</v>
      </c>
      <c r="Q27" s="81">
        <v>153487.31999999998</v>
      </c>
      <c r="R27" s="82">
        <f t="shared" si="5"/>
        <v>1023.2487999999998</v>
      </c>
      <c r="S27" s="83">
        <v>181228.33333333334</v>
      </c>
      <c r="T27" s="71">
        <f t="shared" si="6"/>
        <v>1841847.8399999999</v>
      </c>
      <c r="U27" s="72">
        <f t="shared" si="7"/>
        <v>887.2099421965316</v>
      </c>
      <c r="V27" s="84">
        <f t="shared" si="4"/>
        <v>-327.24879999999985</v>
      </c>
      <c r="W27" s="86" t="e">
        <f>#REF!-T27</f>
        <v>#REF!</v>
      </c>
      <c r="X27" s="86" t="e">
        <f>#REF!-U27</f>
        <v>#REF!</v>
      </c>
      <c r="Y27" s="72"/>
    </row>
    <row r="28" spans="1:25" ht="13.5">
      <c r="A28" s="8"/>
      <c r="B28" s="73" t="s">
        <v>77</v>
      </c>
      <c r="C28" s="74" t="s">
        <v>78</v>
      </c>
      <c r="D28" s="74">
        <v>2</v>
      </c>
      <c r="E28" s="74">
        <v>155.7</v>
      </c>
      <c r="F28" s="75">
        <f t="shared" si="0"/>
        <v>101459.90000000001</v>
      </c>
      <c r="G28" s="75">
        <f t="shared" si="1"/>
        <v>106950</v>
      </c>
      <c r="H28" s="76" t="s">
        <v>79</v>
      </c>
      <c r="I28" s="77">
        <v>11.6</v>
      </c>
      <c r="J28" s="78">
        <v>142.3</v>
      </c>
      <c r="K28" s="79">
        <v>1011</v>
      </c>
      <c r="L28" s="74">
        <v>155.7</v>
      </c>
      <c r="M28" s="75">
        <f t="shared" si="2"/>
        <v>143865.30000000002</v>
      </c>
      <c r="N28" s="75">
        <f t="shared" si="3"/>
        <v>151650</v>
      </c>
      <c r="O28" s="75">
        <v>158800</v>
      </c>
      <c r="P28" s="80">
        <v>164400</v>
      </c>
      <c r="Q28" s="81">
        <v>161677.5033333333</v>
      </c>
      <c r="R28" s="82">
        <f t="shared" si="5"/>
        <v>1077.850022222222</v>
      </c>
      <c r="S28" s="83">
        <v>186735</v>
      </c>
      <c r="T28" s="71">
        <f t="shared" si="6"/>
        <v>1940130.0399999996</v>
      </c>
      <c r="U28" s="72">
        <f t="shared" si="7"/>
        <v>934.5520423892098</v>
      </c>
      <c r="V28" s="84">
        <f t="shared" si="4"/>
        <v>-364.8500222222219</v>
      </c>
      <c r="W28" s="86" t="e">
        <f>#REF!-T28</f>
        <v>#REF!</v>
      </c>
      <c r="X28" s="86" t="e">
        <f>#REF!-U28</f>
        <v>#REF!</v>
      </c>
      <c r="Y28" s="72"/>
    </row>
    <row r="29" spans="1:25" ht="13.5">
      <c r="A29" s="8"/>
      <c r="B29" s="73" t="s">
        <v>80</v>
      </c>
      <c r="C29" s="74" t="s">
        <v>81</v>
      </c>
      <c r="D29" s="74">
        <v>1</v>
      </c>
      <c r="E29" s="74">
        <v>149.4</v>
      </c>
      <c r="F29" s="75">
        <f t="shared" si="0"/>
        <v>100796.4</v>
      </c>
      <c r="G29" s="75">
        <f t="shared" si="1"/>
        <v>109800</v>
      </c>
      <c r="H29" s="76" t="s">
        <v>82</v>
      </c>
      <c r="I29" s="77">
        <v>10.7</v>
      </c>
      <c r="J29" s="78">
        <v>137.7</v>
      </c>
      <c r="K29" s="79">
        <v>1003</v>
      </c>
      <c r="L29" s="74">
        <v>149.4</v>
      </c>
      <c r="M29" s="75">
        <f t="shared" si="2"/>
        <v>138113.09999999998</v>
      </c>
      <c r="N29" s="75">
        <f t="shared" si="3"/>
        <v>150450</v>
      </c>
      <c r="O29" s="75">
        <v>161700</v>
      </c>
      <c r="P29" s="80">
        <v>164700</v>
      </c>
      <c r="Q29" s="81">
        <v>166428.97</v>
      </c>
      <c r="R29" s="82">
        <f t="shared" si="5"/>
        <v>1109.5264666666667</v>
      </c>
      <c r="S29" s="83">
        <v>195388.33333333334</v>
      </c>
      <c r="T29" s="71">
        <f t="shared" si="6"/>
        <v>1997147.6400000001</v>
      </c>
      <c r="U29" s="72">
        <f t="shared" si="7"/>
        <v>962.0171676300578</v>
      </c>
      <c r="V29" s="84">
        <f t="shared" si="4"/>
        <v>-377.5264666666667</v>
      </c>
      <c r="W29" s="86" t="e">
        <f>#REF!-T29</f>
        <v>#REF!</v>
      </c>
      <c r="X29" s="86" t="e">
        <f>#REF!-U29</f>
        <v>#REF!</v>
      </c>
      <c r="Y29" s="72"/>
    </row>
    <row r="30" spans="1:25" ht="13.5">
      <c r="A30" s="8"/>
      <c r="B30" s="73" t="s">
        <v>83</v>
      </c>
      <c r="C30" s="74" t="s">
        <v>84</v>
      </c>
      <c r="D30" s="74">
        <v>1</v>
      </c>
      <c r="E30" s="74">
        <v>147.5</v>
      </c>
      <c r="F30" s="75">
        <f t="shared" si="0"/>
        <v>96525</v>
      </c>
      <c r="G30" s="75">
        <f t="shared" si="1"/>
        <v>105300</v>
      </c>
      <c r="H30" s="76" t="s">
        <v>85</v>
      </c>
      <c r="I30" s="77">
        <v>8.9</v>
      </c>
      <c r="J30" s="78">
        <v>137.5</v>
      </c>
      <c r="K30" s="79">
        <v>935</v>
      </c>
      <c r="L30" s="74">
        <v>147.5</v>
      </c>
      <c r="M30" s="75">
        <f t="shared" si="2"/>
        <v>128562.5</v>
      </c>
      <c r="N30" s="75">
        <f t="shared" si="3"/>
        <v>140250</v>
      </c>
      <c r="O30" s="75">
        <v>156900</v>
      </c>
      <c r="P30" s="80">
        <v>160600</v>
      </c>
      <c r="Q30" s="81">
        <v>155891.9633333333</v>
      </c>
      <c r="R30" s="82">
        <f t="shared" si="5"/>
        <v>1039.2797555555553</v>
      </c>
      <c r="S30" s="83">
        <v>180441.66666666666</v>
      </c>
      <c r="T30" s="71">
        <f t="shared" si="6"/>
        <v>1870703.5599999996</v>
      </c>
      <c r="U30" s="72">
        <f t="shared" si="7"/>
        <v>901.109614643545</v>
      </c>
      <c r="V30" s="84">
        <f t="shared" si="4"/>
        <v>-337.2797555555553</v>
      </c>
      <c r="W30" s="85" t="e">
        <f>#REF!-T30</f>
        <v>#REF!</v>
      </c>
      <c r="X30" s="85" t="e">
        <f>#REF!-U30</f>
        <v>#REF!</v>
      </c>
      <c r="Y30" s="72"/>
    </row>
    <row r="31" spans="1:25" ht="13.5">
      <c r="A31" s="8"/>
      <c r="B31" s="73" t="s">
        <v>86</v>
      </c>
      <c r="C31" s="74" t="s">
        <v>87</v>
      </c>
      <c r="D31" s="74">
        <v>2</v>
      </c>
      <c r="E31" s="74">
        <v>153</v>
      </c>
      <c r="F31" s="75">
        <f t="shared" si="0"/>
        <v>94594.5</v>
      </c>
      <c r="G31" s="75">
        <f t="shared" si="1"/>
        <v>103950</v>
      </c>
      <c r="H31" s="76" t="s">
        <v>88</v>
      </c>
      <c r="I31" s="77">
        <v>10.7</v>
      </c>
      <c r="J31" s="78">
        <v>136.5</v>
      </c>
      <c r="K31" s="79">
        <v>943</v>
      </c>
      <c r="L31" s="74">
        <v>153</v>
      </c>
      <c r="M31" s="75">
        <f t="shared" si="2"/>
        <v>128719.5</v>
      </c>
      <c r="N31" s="75">
        <f t="shared" si="3"/>
        <v>141450</v>
      </c>
      <c r="O31" s="75">
        <v>155700</v>
      </c>
      <c r="P31" s="80">
        <v>161000</v>
      </c>
      <c r="Q31" s="81">
        <v>168132.49666666667</v>
      </c>
      <c r="R31" s="82">
        <f t="shared" si="5"/>
        <v>1120.8833111111112</v>
      </c>
      <c r="S31" s="83">
        <v>197453.33333333334</v>
      </c>
      <c r="T31" s="71">
        <f t="shared" si="6"/>
        <v>2017589.96</v>
      </c>
      <c r="U31" s="72">
        <f t="shared" si="7"/>
        <v>971.8641425818882</v>
      </c>
      <c r="V31" s="84">
        <f t="shared" si="4"/>
        <v>-427.8833111111112</v>
      </c>
      <c r="W31" s="85" t="e">
        <f>#REF!-T31</f>
        <v>#REF!</v>
      </c>
      <c r="X31" s="85" t="e">
        <f>#REF!-U31</f>
        <v>#REF!</v>
      </c>
      <c r="Y31" s="72"/>
    </row>
    <row r="32" spans="1:25" ht="13.5">
      <c r="A32" s="8"/>
      <c r="B32" s="73" t="s">
        <v>89</v>
      </c>
      <c r="C32" s="74" t="s">
        <v>90</v>
      </c>
      <c r="D32" s="74">
        <v>12</v>
      </c>
      <c r="E32" s="74">
        <v>148.3</v>
      </c>
      <c r="F32" s="75">
        <f t="shared" si="0"/>
        <v>99362.70000000001</v>
      </c>
      <c r="G32" s="75">
        <f t="shared" si="1"/>
        <v>109350</v>
      </c>
      <c r="H32" s="76" t="s">
        <v>91</v>
      </c>
      <c r="I32" s="77">
        <v>8.5</v>
      </c>
      <c r="J32" s="78">
        <v>136.3</v>
      </c>
      <c r="K32" s="79">
        <v>992</v>
      </c>
      <c r="L32" s="74">
        <v>148.3</v>
      </c>
      <c r="M32" s="75">
        <f t="shared" si="2"/>
        <v>135209.6</v>
      </c>
      <c r="N32" s="75">
        <f t="shared" si="3"/>
        <v>148800</v>
      </c>
      <c r="O32" s="75">
        <v>152600</v>
      </c>
      <c r="P32" s="80">
        <v>171600</v>
      </c>
      <c r="Q32" s="81">
        <v>174805.78999999998</v>
      </c>
      <c r="R32" s="82">
        <f t="shared" si="5"/>
        <v>1165.3719333333331</v>
      </c>
      <c r="S32" s="83">
        <v>202468.33333333334</v>
      </c>
      <c r="T32" s="71">
        <f t="shared" si="6"/>
        <v>2097669.4799999995</v>
      </c>
      <c r="U32" s="72">
        <f t="shared" si="7"/>
        <v>1010.438092485549</v>
      </c>
      <c r="V32" s="84">
        <f t="shared" si="4"/>
        <v>-436.3719333333331</v>
      </c>
      <c r="W32" s="85" t="e">
        <f>#REF!-T32</f>
        <v>#REF!</v>
      </c>
      <c r="X32" s="85" t="e">
        <f>#REF!-U32</f>
        <v>#REF!</v>
      </c>
      <c r="Y32" s="72"/>
    </row>
    <row r="33" spans="1:25" ht="13.5">
      <c r="A33" s="8"/>
      <c r="B33" s="73" t="s">
        <v>92</v>
      </c>
      <c r="C33" s="74" t="s">
        <v>93</v>
      </c>
      <c r="D33" s="74">
        <v>14</v>
      </c>
      <c r="E33" s="74">
        <v>149.9</v>
      </c>
      <c r="F33" s="75">
        <f t="shared" si="0"/>
        <v>105994.2</v>
      </c>
      <c r="G33" s="75">
        <f t="shared" si="1"/>
        <v>114300</v>
      </c>
      <c r="H33" s="76" t="s">
        <v>94</v>
      </c>
      <c r="I33" s="77">
        <v>9</v>
      </c>
      <c r="J33" s="78">
        <v>139.1</v>
      </c>
      <c r="K33" s="79">
        <v>1006</v>
      </c>
      <c r="L33" s="74">
        <v>149.9</v>
      </c>
      <c r="M33" s="75">
        <f t="shared" si="2"/>
        <v>139934.6</v>
      </c>
      <c r="N33" s="75">
        <f t="shared" si="3"/>
        <v>150900</v>
      </c>
      <c r="O33" s="75">
        <v>161600</v>
      </c>
      <c r="P33" s="80">
        <v>162800</v>
      </c>
      <c r="Q33" s="81">
        <v>174215.78999999998</v>
      </c>
      <c r="R33" s="82">
        <f t="shared" si="5"/>
        <v>1161.4386</v>
      </c>
      <c r="S33" s="83">
        <v>202468.33333333334</v>
      </c>
      <c r="T33" s="71"/>
      <c r="U33" s="72"/>
      <c r="V33" s="84">
        <f t="shared" si="4"/>
        <v>-399.43859999999995</v>
      </c>
      <c r="W33" s="85" t="e">
        <f>#REF!-T33</f>
        <v>#REF!</v>
      </c>
      <c r="X33" s="85" t="e">
        <f>#REF!-U33</f>
        <v>#REF!</v>
      </c>
      <c r="Y33" s="72"/>
    </row>
    <row r="34" spans="1:25" ht="13.5">
      <c r="A34" s="8"/>
      <c r="B34" s="73" t="s">
        <v>95</v>
      </c>
      <c r="C34" s="74" t="s">
        <v>96</v>
      </c>
      <c r="D34" s="74">
        <v>9</v>
      </c>
      <c r="E34" s="74">
        <v>147.3</v>
      </c>
      <c r="F34" s="75">
        <f t="shared" si="0"/>
        <v>97551.3</v>
      </c>
      <c r="G34" s="75">
        <f t="shared" si="1"/>
        <v>108150</v>
      </c>
      <c r="H34" s="76" t="s">
        <v>97</v>
      </c>
      <c r="I34" s="77">
        <v>8.7</v>
      </c>
      <c r="J34" s="78">
        <v>135.3</v>
      </c>
      <c r="K34" s="79">
        <v>1010</v>
      </c>
      <c r="L34" s="74">
        <v>147.3</v>
      </c>
      <c r="M34" s="75">
        <f t="shared" si="2"/>
        <v>136653</v>
      </c>
      <c r="N34" s="75">
        <f t="shared" si="3"/>
        <v>151500</v>
      </c>
      <c r="O34" s="75">
        <v>159800</v>
      </c>
      <c r="P34" s="80">
        <v>161100</v>
      </c>
      <c r="Q34" s="81">
        <v>174805.78999999998</v>
      </c>
      <c r="R34" s="82">
        <f t="shared" si="5"/>
        <v>1165.3719333333331</v>
      </c>
      <c r="S34" s="83">
        <v>202468.33333333334</v>
      </c>
      <c r="T34" s="71">
        <f t="shared" si="6"/>
        <v>2097669.4799999995</v>
      </c>
      <c r="U34" s="72">
        <f t="shared" si="7"/>
        <v>1010.438092485549</v>
      </c>
      <c r="V34" s="84">
        <f t="shared" si="4"/>
        <v>-444.3719333333331</v>
      </c>
      <c r="W34" s="85" t="e">
        <f>#REF!-T34</f>
        <v>#REF!</v>
      </c>
      <c r="X34" s="85" t="e">
        <f>#REF!-U34</f>
        <v>#REF!</v>
      </c>
      <c r="Y34" s="72"/>
    </row>
    <row r="35" spans="1:25" ht="13.5">
      <c r="A35" s="8"/>
      <c r="B35" s="73" t="s">
        <v>98</v>
      </c>
      <c r="C35" s="74" t="s">
        <v>67</v>
      </c>
      <c r="D35" s="74">
        <v>1</v>
      </c>
      <c r="E35" s="74">
        <v>147.3</v>
      </c>
      <c r="F35" s="75">
        <f t="shared" si="0"/>
        <v>89695.9</v>
      </c>
      <c r="G35" s="75">
        <f t="shared" si="1"/>
        <v>101850</v>
      </c>
      <c r="H35" s="76" t="s">
        <v>97</v>
      </c>
      <c r="I35" s="77">
        <v>9.1</v>
      </c>
      <c r="J35" s="78">
        <v>132.1</v>
      </c>
      <c r="K35" s="79">
        <v>954</v>
      </c>
      <c r="L35" s="74">
        <v>147.3</v>
      </c>
      <c r="M35" s="75">
        <f t="shared" si="2"/>
        <v>126023.4</v>
      </c>
      <c r="N35" s="75">
        <f t="shared" si="3"/>
        <v>143100</v>
      </c>
      <c r="O35" s="75">
        <v>158700</v>
      </c>
      <c r="P35" s="80">
        <v>165500</v>
      </c>
      <c r="Q35" s="81">
        <v>164985.0433333333</v>
      </c>
      <c r="R35" s="82">
        <f t="shared" si="5"/>
        <v>1099.9002888888888</v>
      </c>
      <c r="S35" s="83">
        <v>191258.33333333334</v>
      </c>
      <c r="T35" s="71">
        <f t="shared" si="6"/>
        <v>1979820.5199999996</v>
      </c>
      <c r="U35" s="72">
        <f t="shared" si="7"/>
        <v>953.6707707129093</v>
      </c>
      <c r="V35" s="84">
        <f t="shared" si="4"/>
        <v>-420.9002888888888</v>
      </c>
      <c r="W35" s="85" t="e">
        <f>#REF!-T35</f>
        <v>#REF!</v>
      </c>
      <c r="X35" s="85" t="e">
        <f>#REF!-U35</f>
        <v>#REF!</v>
      </c>
      <c r="Y35" s="72"/>
    </row>
    <row r="36" spans="1:25" ht="13.5">
      <c r="A36" s="8"/>
      <c r="B36" s="73" t="s">
        <v>99</v>
      </c>
      <c r="C36" s="74" t="s">
        <v>70</v>
      </c>
      <c r="D36" s="74">
        <v>1</v>
      </c>
      <c r="E36" s="74">
        <v>151.9</v>
      </c>
      <c r="F36" s="75">
        <f t="shared" si="0"/>
        <v>97595.20000000001</v>
      </c>
      <c r="G36" s="75">
        <f t="shared" si="1"/>
        <v>101100</v>
      </c>
      <c r="H36" s="76" t="s">
        <v>100</v>
      </c>
      <c r="I36" s="77">
        <v>7.7</v>
      </c>
      <c r="J36" s="78">
        <v>144.8</v>
      </c>
      <c r="K36" s="79">
        <v>904</v>
      </c>
      <c r="L36" s="74">
        <v>151.9</v>
      </c>
      <c r="M36" s="75">
        <f t="shared" si="2"/>
        <v>130899.20000000001</v>
      </c>
      <c r="N36" s="75">
        <f t="shared" si="3"/>
        <v>135600</v>
      </c>
      <c r="O36" s="75">
        <v>147700</v>
      </c>
      <c r="P36" s="80">
        <v>158900</v>
      </c>
      <c r="Q36" s="81">
        <v>155655.9633333333</v>
      </c>
      <c r="R36" s="82">
        <f t="shared" si="5"/>
        <v>1037.7064222222218</v>
      </c>
      <c r="S36" s="83">
        <v>183391.66666666666</v>
      </c>
      <c r="T36" s="71">
        <f t="shared" si="6"/>
        <v>1867871.5599999996</v>
      </c>
      <c r="U36" s="72">
        <f t="shared" si="7"/>
        <v>899.745452793834</v>
      </c>
      <c r="V36" s="84">
        <f t="shared" si="4"/>
        <v>-363.7064222222218</v>
      </c>
      <c r="W36" s="85" t="e">
        <f>#REF!-T36</f>
        <v>#REF!</v>
      </c>
      <c r="X36" s="85" t="e">
        <f>#REF!-U36</f>
        <v>#REF!</v>
      </c>
      <c r="Y36" s="72"/>
    </row>
    <row r="37" spans="1:25" ht="13.5">
      <c r="A37" s="8"/>
      <c r="B37" s="73" t="s">
        <v>101</v>
      </c>
      <c r="C37" s="74" t="s">
        <v>102</v>
      </c>
      <c r="D37" s="74">
        <v>1</v>
      </c>
      <c r="E37" s="74">
        <v>156</v>
      </c>
      <c r="F37" s="75">
        <f t="shared" si="0"/>
        <v>93051</v>
      </c>
      <c r="G37" s="75">
        <f t="shared" si="1"/>
        <v>94500</v>
      </c>
      <c r="H37" s="76" t="s">
        <v>103</v>
      </c>
      <c r="I37" s="77">
        <v>7.3</v>
      </c>
      <c r="J37" s="78">
        <v>147.7</v>
      </c>
      <c r="K37" s="79">
        <v>898</v>
      </c>
      <c r="L37" s="74">
        <v>156</v>
      </c>
      <c r="M37" s="75">
        <f t="shared" si="2"/>
        <v>132634.59999999998</v>
      </c>
      <c r="N37" s="75">
        <f t="shared" si="3"/>
        <v>134700</v>
      </c>
      <c r="O37" s="75">
        <v>140500</v>
      </c>
      <c r="P37" s="80">
        <v>149100</v>
      </c>
      <c r="Q37" s="81">
        <v>158446.86</v>
      </c>
      <c r="R37" s="82">
        <f t="shared" si="5"/>
        <v>1056.3123999999998</v>
      </c>
      <c r="S37" s="83">
        <v>182703.33333333334</v>
      </c>
      <c r="T37" s="71">
        <f t="shared" si="6"/>
        <v>1901362.3199999998</v>
      </c>
      <c r="U37" s="72">
        <f t="shared" si="7"/>
        <v>915.877803468208</v>
      </c>
      <c r="V37" s="84">
        <f t="shared" si="4"/>
        <v>-426.3123999999998</v>
      </c>
      <c r="W37" s="85" t="e">
        <f>#REF!-T37</f>
        <v>#REF!</v>
      </c>
      <c r="X37" s="85" t="e">
        <f>#REF!-U37</f>
        <v>#REF!</v>
      </c>
      <c r="Y37" s="72"/>
    </row>
    <row r="38" spans="1:25" ht="13.5">
      <c r="A38" s="8"/>
      <c r="B38" s="73" t="s">
        <v>104</v>
      </c>
      <c r="C38" s="74" t="s">
        <v>102</v>
      </c>
      <c r="D38" s="74">
        <v>1</v>
      </c>
      <c r="E38" s="74">
        <v>156.6</v>
      </c>
      <c r="F38" s="75">
        <f t="shared" si="0"/>
        <v>91224</v>
      </c>
      <c r="G38" s="75">
        <f t="shared" si="1"/>
        <v>94500</v>
      </c>
      <c r="H38" s="76" t="s">
        <v>105</v>
      </c>
      <c r="I38" s="77">
        <v>7.2</v>
      </c>
      <c r="J38" s="78">
        <v>144.8</v>
      </c>
      <c r="K38" s="79">
        <v>889</v>
      </c>
      <c r="L38" s="74">
        <v>156.6</v>
      </c>
      <c r="M38" s="75">
        <f t="shared" si="2"/>
        <v>128727.20000000001</v>
      </c>
      <c r="N38" s="75">
        <f t="shared" si="3"/>
        <v>133350</v>
      </c>
      <c r="O38" s="75">
        <v>143200</v>
      </c>
      <c r="P38" s="80">
        <v>154100</v>
      </c>
      <c r="Q38" s="81">
        <v>157266.86</v>
      </c>
      <c r="R38" s="82">
        <f t="shared" si="5"/>
        <v>1048.4457333333332</v>
      </c>
      <c r="S38" s="83">
        <v>183588.33333333334</v>
      </c>
      <c r="T38" s="71">
        <f t="shared" si="6"/>
        <v>1887202.3199999998</v>
      </c>
      <c r="U38" s="72">
        <f t="shared" si="7"/>
        <v>909.0569942196531</v>
      </c>
      <c r="V38" s="84">
        <f t="shared" si="4"/>
        <v>-418.44573333333324</v>
      </c>
      <c r="W38" s="85" t="e">
        <f>#REF!-T38</f>
        <v>#REF!</v>
      </c>
      <c r="X38" s="85" t="e">
        <f>#REF!-U38</f>
        <v>#REF!</v>
      </c>
      <c r="Y38" s="72"/>
    </row>
    <row r="39" spans="1:25" ht="13.5">
      <c r="A39" s="8"/>
      <c r="B39" s="73" t="s">
        <v>106</v>
      </c>
      <c r="C39" s="74" t="s">
        <v>107</v>
      </c>
      <c r="D39" s="74">
        <v>1</v>
      </c>
      <c r="E39" s="74">
        <v>155.4</v>
      </c>
      <c r="F39" s="75">
        <f t="shared" si="0"/>
        <v>98088</v>
      </c>
      <c r="G39" s="75">
        <f t="shared" si="1"/>
        <v>100500</v>
      </c>
      <c r="H39" s="76" t="s">
        <v>45</v>
      </c>
      <c r="I39" s="77">
        <v>8.9</v>
      </c>
      <c r="J39" s="78">
        <v>146.4</v>
      </c>
      <c r="K39" s="79">
        <v>984</v>
      </c>
      <c r="L39" s="74">
        <v>155.4</v>
      </c>
      <c r="M39" s="75">
        <f t="shared" si="2"/>
        <v>144057.6</v>
      </c>
      <c r="N39" s="75">
        <f t="shared" si="3"/>
        <v>147600</v>
      </c>
      <c r="O39" s="75">
        <v>151600</v>
      </c>
      <c r="P39" s="80">
        <v>161200</v>
      </c>
      <c r="Q39" s="81">
        <v>163181.21666666667</v>
      </c>
      <c r="R39" s="82">
        <f t="shared" si="5"/>
        <v>1087.8747777777778</v>
      </c>
      <c r="S39" s="83">
        <v>189783.33333333334</v>
      </c>
      <c r="T39" s="71">
        <f t="shared" si="6"/>
        <v>1958174.6</v>
      </c>
      <c r="U39" s="72">
        <f t="shared" si="7"/>
        <v>943.2440269749519</v>
      </c>
      <c r="V39" s="84">
        <f t="shared" si="4"/>
        <v>-417.8747777777778</v>
      </c>
      <c r="W39" s="85" t="e">
        <f>#REF!-T39</f>
        <v>#REF!</v>
      </c>
      <c r="X39" s="85" t="e">
        <f>#REF!-U39</f>
        <v>#REF!</v>
      </c>
      <c r="Y39" s="72"/>
    </row>
    <row r="40" spans="1:25" ht="13.5">
      <c r="A40" s="8"/>
      <c r="B40" s="73" t="s">
        <v>108</v>
      </c>
      <c r="C40" s="74">
        <v>692</v>
      </c>
      <c r="D40" s="74">
        <v>9</v>
      </c>
      <c r="E40" s="74">
        <v>155.3</v>
      </c>
      <c r="F40" s="75">
        <f t="shared" si="0"/>
        <v>97295.2</v>
      </c>
      <c r="G40" s="75">
        <f t="shared" si="1"/>
        <v>103800</v>
      </c>
      <c r="H40" s="76" t="s">
        <v>109</v>
      </c>
      <c r="I40" s="77">
        <v>10.5</v>
      </c>
      <c r="J40" s="78">
        <v>140.6</v>
      </c>
      <c r="K40" s="79">
        <v>932</v>
      </c>
      <c r="L40" s="74">
        <v>155.3</v>
      </c>
      <c r="M40" s="75">
        <f t="shared" si="2"/>
        <v>131039.2</v>
      </c>
      <c r="N40" s="75">
        <f t="shared" si="3"/>
        <v>139800</v>
      </c>
      <c r="O40" s="75">
        <v>153500</v>
      </c>
      <c r="P40" s="80">
        <v>162500</v>
      </c>
      <c r="Q40" s="81">
        <v>169312.49666666667</v>
      </c>
      <c r="R40" s="82">
        <f t="shared" si="5"/>
        <v>1128.7499777777778</v>
      </c>
      <c r="S40" s="83">
        <v>195880</v>
      </c>
      <c r="T40" s="71">
        <f t="shared" si="6"/>
        <v>2031749.96</v>
      </c>
      <c r="U40" s="72">
        <f t="shared" si="7"/>
        <v>978.6849518304432</v>
      </c>
      <c r="V40" s="84">
        <f t="shared" si="4"/>
        <v>-436.74997777777776</v>
      </c>
      <c r="W40" s="85" t="e">
        <f>#REF!-T40</f>
        <v>#REF!</v>
      </c>
      <c r="X40" s="85" t="e">
        <f>#REF!-U40</f>
        <v>#REF!</v>
      </c>
      <c r="Y40" s="72"/>
    </row>
    <row r="41" spans="1:25" ht="13.5">
      <c r="A41" s="8"/>
      <c r="B41" s="73" t="s">
        <v>110</v>
      </c>
      <c r="C41" s="74">
        <v>669</v>
      </c>
      <c r="D41" s="74">
        <v>1</v>
      </c>
      <c r="E41" s="74">
        <v>155.1</v>
      </c>
      <c r="F41" s="75">
        <f t="shared" si="0"/>
        <v>95332.5</v>
      </c>
      <c r="G41" s="75">
        <f t="shared" si="1"/>
        <v>100350</v>
      </c>
      <c r="H41" s="76" t="s">
        <v>62</v>
      </c>
      <c r="I41" s="77">
        <v>9.8</v>
      </c>
      <c r="J41" s="78">
        <v>142.5</v>
      </c>
      <c r="K41" s="79">
        <v>876</v>
      </c>
      <c r="L41" s="74">
        <v>155.1</v>
      </c>
      <c r="M41" s="75">
        <f t="shared" si="2"/>
        <v>124830</v>
      </c>
      <c r="N41" s="75">
        <f t="shared" si="3"/>
        <v>131400</v>
      </c>
      <c r="O41" s="75">
        <v>142900</v>
      </c>
      <c r="P41" s="80">
        <v>156200</v>
      </c>
      <c r="Q41" s="81">
        <v>150704.68333333332</v>
      </c>
      <c r="R41" s="82">
        <f t="shared" si="5"/>
        <v>1004.6978888888888</v>
      </c>
      <c r="S41" s="83">
        <v>176901.66666666666</v>
      </c>
      <c r="T41" s="71">
        <f t="shared" si="6"/>
        <v>1808456.1999999997</v>
      </c>
      <c r="U41" s="72">
        <f t="shared" si="7"/>
        <v>871.1253371868978</v>
      </c>
      <c r="V41" s="84">
        <f t="shared" si="4"/>
        <v>-335.69788888888877</v>
      </c>
      <c r="W41" s="85" t="e">
        <f>#REF!-T41</f>
        <v>#REF!</v>
      </c>
      <c r="X41" s="85" t="e">
        <f>#REF!-U41</f>
        <v>#REF!</v>
      </c>
      <c r="Y41" s="72"/>
    </row>
    <row r="42" spans="1:25" ht="13.5">
      <c r="A42" s="8"/>
      <c r="B42" s="73" t="s">
        <v>111</v>
      </c>
      <c r="C42" s="74">
        <v>633</v>
      </c>
      <c r="D42" s="74">
        <v>1</v>
      </c>
      <c r="E42" s="74">
        <v>158.3</v>
      </c>
      <c r="F42" s="75">
        <f t="shared" si="0"/>
        <v>91974.90000000001</v>
      </c>
      <c r="G42" s="75">
        <f t="shared" si="1"/>
        <v>94950</v>
      </c>
      <c r="H42" s="76" t="s">
        <v>112</v>
      </c>
      <c r="I42" s="77">
        <v>7.7</v>
      </c>
      <c r="J42" s="78">
        <v>145.3</v>
      </c>
      <c r="K42" s="79">
        <v>884</v>
      </c>
      <c r="L42" s="74">
        <v>158.3</v>
      </c>
      <c r="M42" s="75">
        <f t="shared" si="2"/>
        <v>128445.20000000001</v>
      </c>
      <c r="N42" s="75">
        <f t="shared" si="3"/>
        <v>132600</v>
      </c>
      <c r="O42" s="75">
        <v>149600</v>
      </c>
      <c r="P42" s="80">
        <v>153600</v>
      </c>
      <c r="Q42" s="87">
        <v>148344.68333333332</v>
      </c>
      <c r="R42" s="82">
        <f t="shared" si="5"/>
        <v>988.9645555555554</v>
      </c>
      <c r="S42" s="83">
        <v>176311.66666666666</v>
      </c>
      <c r="T42" s="71">
        <f t="shared" si="6"/>
        <v>1780136.1999999997</v>
      </c>
      <c r="U42" s="72">
        <f t="shared" si="7"/>
        <v>857.483718689788</v>
      </c>
      <c r="V42" s="84">
        <f t="shared" si="4"/>
        <v>-355.9645555555554</v>
      </c>
      <c r="W42" s="85" t="e">
        <f>#REF!-T42</f>
        <v>#REF!</v>
      </c>
      <c r="X42" s="85" t="e">
        <f>#REF!-U42</f>
        <v>#REF!</v>
      </c>
      <c r="Y42" s="72"/>
    </row>
    <row r="43" spans="1:25" ht="13.5">
      <c r="A43" s="8"/>
      <c r="B43" s="73" t="s">
        <v>113</v>
      </c>
      <c r="C43" s="74">
        <v>652</v>
      </c>
      <c r="D43" s="74">
        <v>1</v>
      </c>
      <c r="E43" s="74">
        <v>154.4</v>
      </c>
      <c r="F43" s="75">
        <f t="shared" si="0"/>
        <v>94735.6</v>
      </c>
      <c r="G43" s="75">
        <f t="shared" si="1"/>
        <v>97800</v>
      </c>
      <c r="H43" s="76" t="s">
        <v>21</v>
      </c>
      <c r="I43" s="77">
        <v>9</v>
      </c>
      <c r="J43" s="78">
        <v>145.3</v>
      </c>
      <c r="K43" s="79">
        <v>923</v>
      </c>
      <c r="L43" s="74">
        <v>154.4</v>
      </c>
      <c r="M43" s="75">
        <f t="shared" si="2"/>
        <v>134111.90000000002</v>
      </c>
      <c r="N43" s="75">
        <f t="shared" si="3"/>
        <v>138450</v>
      </c>
      <c r="O43" s="75">
        <v>146200</v>
      </c>
      <c r="P43" s="80">
        <v>158400</v>
      </c>
      <c r="Q43" s="87">
        <v>163215.0433333333</v>
      </c>
      <c r="R43" s="82">
        <f t="shared" si="5"/>
        <v>1088.1002888888886</v>
      </c>
      <c r="S43" s="83">
        <v>186341.66666666666</v>
      </c>
      <c r="T43" s="71">
        <f t="shared" si="6"/>
        <v>1958580.5199999996</v>
      </c>
      <c r="U43" s="72">
        <f t="shared" si="7"/>
        <v>943.4395568400769</v>
      </c>
      <c r="V43" s="84">
        <f t="shared" si="4"/>
        <v>-436.1002888888886</v>
      </c>
      <c r="W43" s="85" t="e">
        <f>#REF!-T43</f>
        <v>#REF!</v>
      </c>
      <c r="X43" s="85" t="e">
        <f>#REF!-U43</f>
        <v>#REF!</v>
      </c>
      <c r="Y43" s="72"/>
    </row>
    <row r="44" spans="1:25" ht="13.5">
      <c r="A44" s="8"/>
      <c r="B44" s="73" t="s">
        <v>114</v>
      </c>
      <c r="C44" s="74">
        <v>632</v>
      </c>
      <c r="D44" s="74">
        <v>1</v>
      </c>
      <c r="E44" s="74">
        <v>158.4</v>
      </c>
      <c r="F44" s="75">
        <f t="shared" si="0"/>
        <v>93472.8</v>
      </c>
      <c r="G44" s="75">
        <f t="shared" si="1"/>
        <v>94800</v>
      </c>
      <c r="H44" s="76" t="s">
        <v>115</v>
      </c>
      <c r="I44" s="77">
        <v>10.2</v>
      </c>
      <c r="J44" s="78">
        <v>147.9</v>
      </c>
      <c r="K44" s="79">
        <v>904</v>
      </c>
      <c r="L44" s="74">
        <v>158.4</v>
      </c>
      <c r="M44" s="75">
        <f t="shared" si="2"/>
        <v>133701.6</v>
      </c>
      <c r="N44" s="75">
        <f t="shared" si="3"/>
        <v>135600</v>
      </c>
      <c r="O44" s="75">
        <v>142200</v>
      </c>
      <c r="P44" s="80">
        <v>153400</v>
      </c>
      <c r="Q44" s="87">
        <v>152115.96333333332</v>
      </c>
      <c r="R44" s="82">
        <f t="shared" si="5"/>
        <v>1014.1064222222221</v>
      </c>
      <c r="S44" s="83">
        <v>178180</v>
      </c>
      <c r="T44" s="71">
        <f t="shared" si="6"/>
        <v>1825391.5599999998</v>
      </c>
      <c r="U44" s="72">
        <f t="shared" si="7"/>
        <v>879.2830250481695</v>
      </c>
      <c r="V44" s="84">
        <f t="shared" si="4"/>
        <v>-382.10642222222214</v>
      </c>
      <c r="W44" s="85" t="e">
        <f>#REF!-T44</f>
        <v>#REF!</v>
      </c>
      <c r="X44" s="85" t="e">
        <f>#REF!-U44</f>
        <v>#REF!</v>
      </c>
      <c r="Y44" s="72"/>
    </row>
    <row r="45" spans="1:25" ht="13.5">
      <c r="A45" s="8"/>
      <c r="B45" s="73" t="s">
        <v>116</v>
      </c>
      <c r="C45" s="74">
        <v>631</v>
      </c>
      <c r="D45" s="74">
        <v>1</v>
      </c>
      <c r="E45" s="74">
        <v>152.4</v>
      </c>
      <c r="F45" s="75">
        <f t="shared" si="0"/>
        <v>89349.59999999999</v>
      </c>
      <c r="G45" s="75">
        <f t="shared" si="1"/>
        <v>94650</v>
      </c>
      <c r="H45" s="76" t="s">
        <v>117</v>
      </c>
      <c r="I45" s="77">
        <v>8</v>
      </c>
      <c r="J45" s="78">
        <v>141.6</v>
      </c>
      <c r="K45" s="79">
        <v>868</v>
      </c>
      <c r="L45" s="74">
        <v>152.4</v>
      </c>
      <c r="M45" s="75">
        <f t="shared" si="2"/>
        <v>122908.79999999999</v>
      </c>
      <c r="N45" s="75">
        <f t="shared" si="3"/>
        <v>130200</v>
      </c>
      <c r="O45" s="75">
        <v>157500</v>
      </c>
      <c r="P45" s="80">
        <v>153700</v>
      </c>
      <c r="Q45" s="87">
        <v>152115.96333333332</v>
      </c>
      <c r="R45" s="82">
        <f t="shared" si="5"/>
        <v>1014.1064222222221</v>
      </c>
      <c r="S45" s="83">
        <v>179261.66666666666</v>
      </c>
      <c r="T45" s="71">
        <f t="shared" si="6"/>
        <v>1825391.5599999998</v>
      </c>
      <c r="U45" s="72">
        <f t="shared" si="7"/>
        <v>879.2830250481695</v>
      </c>
      <c r="V45" s="84">
        <f t="shared" si="4"/>
        <v>-383.10642222222214</v>
      </c>
      <c r="W45" s="85" t="e">
        <f>#REF!-T45</f>
        <v>#REF!</v>
      </c>
      <c r="X45" s="85" t="e">
        <f>#REF!-U45</f>
        <v>#REF!</v>
      </c>
      <c r="Y45" s="72"/>
    </row>
    <row r="46" spans="1:25" ht="13.5">
      <c r="A46" s="8"/>
      <c r="B46" s="73" t="s">
        <v>118</v>
      </c>
      <c r="C46" s="74">
        <v>680</v>
      </c>
      <c r="D46" s="74">
        <v>5</v>
      </c>
      <c r="E46" s="74">
        <v>156</v>
      </c>
      <c r="F46" s="75">
        <f t="shared" si="0"/>
        <v>96084.00000000001</v>
      </c>
      <c r="G46" s="75">
        <f t="shared" si="1"/>
        <v>102000</v>
      </c>
      <c r="H46" s="76" t="s">
        <v>103</v>
      </c>
      <c r="I46" s="77">
        <v>9.7</v>
      </c>
      <c r="J46" s="78">
        <v>141.3</v>
      </c>
      <c r="K46" s="79">
        <v>883</v>
      </c>
      <c r="L46" s="74">
        <v>156</v>
      </c>
      <c r="M46" s="75">
        <f t="shared" si="2"/>
        <v>124767.90000000001</v>
      </c>
      <c r="N46" s="75">
        <f t="shared" si="3"/>
        <v>132450</v>
      </c>
      <c r="O46" s="75">
        <v>152700</v>
      </c>
      <c r="P46" s="80">
        <v>159000</v>
      </c>
      <c r="Q46" s="87">
        <v>163181.21666666667</v>
      </c>
      <c r="R46" s="82">
        <f t="shared" si="5"/>
        <v>1087.8747777777778</v>
      </c>
      <c r="S46" s="83">
        <v>190176.66666666666</v>
      </c>
      <c r="T46" s="71">
        <f t="shared" si="6"/>
        <v>1958174.6</v>
      </c>
      <c r="U46" s="72">
        <f t="shared" si="7"/>
        <v>943.2440269749519</v>
      </c>
      <c r="V46" s="84">
        <f t="shared" si="4"/>
        <v>-407.8747777777778</v>
      </c>
      <c r="W46" s="85" t="e">
        <f>#REF!-T46</f>
        <v>#REF!</v>
      </c>
      <c r="X46" s="85" t="e">
        <f>#REF!-U46</f>
        <v>#REF!</v>
      </c>
      <c r="Y46" s="72"/>
    </row>
    <row r="47" spans="1:25" ht="13.5">
      <c r="A47" s="8"/>
      <c r="B47" s="73" t="s">
        <v>119</v>
      </c>
      <c r="C47" s="74">
        <v>629</v>
      </c>
      <c r="D47" s="74">
        <v>1</v>
      </c>
      <c r="E47" s="74">
        <v>159.6</v>
      </c>
      <c r="F47" s="75">
        <f t="shared" si="0"/>
        <v>93154.9</v>
      </c>
      <c r="G47" s="75">
        <f t="shared" si="1"/>
        <v>94350</v>
      </c>
      <c r="H47" s="76" t="s">
        <v>120</v>
      </c>
      <c r="I47" s="77">
        <v>9.3</v>
      </c>
      <c r="J47" s="78">
        <v>148.1</v>
      </c>
      <c r="K47" s="79">
        <v>868</v>
      </c>
      <c r="L47" s="74">
        <v>159.6</v>
      </c>
      <c r="M47" s="75">
        <f t="shared" si="2"/>
        <v>128550.79999999999</v>
      </c>
      <c r="N47" s="75">
        <f t="shared" si="3"/>
        <v>130200</v>
      </c>
      <c r="O47" s="75">
        <v>138500</v>
      </c>
      <c r="P47" s="80">
        <v>151800</v>
      </c>
      <c r="Q47" s="87">
        <v>149878.68333333332</v>
      </c>
      <c r="R47" s="82">
        <f t="shared" si="5"/>
        <v>999.1912222222221</v>
      </c>
      <c r="S47" s="83">
        <v>178081.66666666666</v>
      </c>
      <c r="T47" s="71">
        <f t="shared" si="6"/>
        <v>1798544.1999999997</v>
      </c>
      <c r="U47" s="72">
        <f t="shared" si="7"/>
        <v>866.3507707129094</v>
      </c>
      <c r="V47" s="84">
        <f t="shared" si="4"/>
        <v>-370.1912222222221</v>
      </c>
      <c r="W47" s="85" t="e">
        <f>#REF!-T47</f>
        <v>#REF!</v>
      </c>
      <c r="X47" s="85" t="e">
        <f>#REF!-U47</f>
        <v>#REF!</v>
      </c>
      <c r="Y47" s="72"/>
    </row>
    <row r="48" spans="1:25" ht="13.5">
      <c r="A48" s="8"/>
      <c r="B48" s="73" t="s">
        <v>121</v>
      </c>
      <c r="C48" s="74">
        <v>629</v>
      </c>
      <c r="D48" s="74">
        <v>1</v>
      </c>
      <c r="E48" s="74">
        <v>154.8</v>
      </c>
      <c r="F48" s="75">
        <f t="shared" si="0"/>
        <v>93532.29999999999</v>
      </c>
      <c r="G48" s="75">
        <f t="shared" si="1"/>
        <v>94350</v>
      </c>
      <c r="H48" s="76" t="s">
        <v>68</v>
      </c>
      <c r="I48" s="77">
        <v>8.9</v>
      </c>
      <c r="J48" s="78">
        <v>148.7</v>
      </c>
      <c r="K48" s="79">
        <v>857</v>
      </c>
      <c r="L48" s="74">
        <v>154.8</v>
      </c>
      <c r="M48" s="75">
        <f t="shared" si="2"/>
        <v>127435.9</v>
      </c>
      <c r="N48" s="75">
        <f t="shared" si="3"/>
        <v>128550</v>
      </c>
      <c r="O48" s="75">
        <v>135600</v>
      </c>
      <c r="P48" s="80">
        <v>150100</v>
      </c>
      <c r="Q48" s="87">
        <v>149524.68333333332</v>
      </c>
      <c r="R48" s="82">
        <f t="shared" si="5"/>
        <v>996.8312222222221</v>
      </c>
      <c r="S48" s="83">
        <v>176705</v>
      </c>
      <c r="T48" s="71">
        <f t="shared" si="6"/>
        <v>1794296.1999999997</v>
      </c>
      <c r="U48" s="72">
        <f t="shared" si="7"/>
        <v>864.3045279383429</v>
      </c>
      <c r="V48" s="84">
        <f t="shared" si="4"/>
        <v>-367.8312222222221</v>
      </c>
      <c r="W48" s="85" t="e">
        <f>#REF!-T48</f>
        <v>#REF!</v>
      </c>
      <c r="X48" s="85" t="e">
        <f>#REF!-U48</f>
        <v>#REF!</v>
      </c>
      <c r="Y48" s="72"/>
    </row>
    <row r="49" spans="1:25" ht="13.5">
      <c r="A49" s="8"/>
      <c r="B49" s="73" t="s">
        <v>122</v>
      </c>
      <c r="C49" s="74">
        <v>630</v>
      </c>
      <c r="D49" s="74">
        <v>2</v>
      </c>
      <c r="E49" s="74">
        <v>155.2</v>
      </c>
      <c r="F49" s="75">
        <f t="shared" si="0"/>
        <v>91854</v>
      </c>
      <c r="G49" s="75">
        <f t="shared" si="1"/>
        <v>94500</v>
      </c>
      <c r="H49" s="76" t="s">
        <v>42</v>
      </c>
      <c r="I49" s="77">
        <v>8.3</v>
      </c>
      <c r="J49" s="78">
        <v>145.8</v>
      </c>
      <c r="K49" s="79">
        <v>843</v>
      </c>
      <c r="L49" s="74">
        <v>155.2</v>
      </c>
      <c r="M49" s="75">
        <f t="shared" si="2"/>
        <v>122909.40000000001</v>
      </c>
      <c r="N49" s="75">
        <f t="shared" si="3"/>
        <v>126450</v>
      </c>
      <c r="O49" s="75">
        <v>142000</v>
      </c>
      <c r="P49" s="80">
        <v>151400</v>
      </c>
      <c r="Q49" s="87">
        <v>150822.68333333332</v>
      </c>
      <c r="R49" s="82">
        <f t="shared" si="5"/>
        <v>1005.4845555555555</v>
      </c>
      <c r="S49" s="83">
        <v>178770</v>
      </c>
      <c r="T49" s="71">
        <f t="shared" si="6"/>
        <v>1809872.1999999997</v>
      </c>
      <c r="U49" s="72">
        <f t="shared" si="7"/>
        <v>871.8074181117533</v>
      </c>
      <c r="V49" s="84">
        <f t="shared" si="4"/>
        <v>-375.4845555555555</v>
      </c>
      <c r="W49" s="85" t="e">
        <f>#REF!-T49</f>
        <v>#REF!</v>
      </c>
      <c r="X49" s="85" t="e">
        <f>#REF!-U49</f>
        <v>#REF!</v>
      </c>
      <c r="Y49" s="72"/>
    </row>
    <row r="50" spans="1:25" ht="13.5">
      <c r="A50" s="8"/>
      <c r="B50" s="73" t="s">
        <v>123</v>
      </c>
      <c r="C50" s="74">
        <v>631</v>
      </c>
      <c r="D50" s="74">
        <v>1</v>
      </c>
      <c r="E50" s="74">
        <v>155</v>
      </c>
      <c r="F50" s="75">
        <f t="shared" si="0"/>
        <v>93072.5</v>
      </c>
      <c r="G50" s="75">
        <f t="shared" si="1"/>
        <v>94650</v>
      </c>
      <c r="H50" s="76" t="s">
        <v>124</v>
      </c>
      <c r="I50" s="77">
        <v>7.9</v>
      </c>
      <c r="J50" s="78">
        <v>147.5</v>
      </c>
      <c r="K50" s="79">
        <v>930</v>
      </c>
      <c r="L50" s="74">
        <v>155</v>
      </c>
      <c r="M50" s="75">
        <f t="shared" si="2"/>
        <v>137175</v>
      </c>
      <c r="N50" s="75">
        <f t="shared" si="3"/>
        <v>139500</v>
      </c>
      <c r="O50" s="75">
        <v>140800</v>
      </c>
      <c r="P50" s="80">
        <v>148000</v>
      </c>
      <c r="Q50" s="87">
        <v>150704.68333333332</v>
      </c>
      <c r="R50" s="82">
        <f t="shared" si="5"/>
        <v>1004.6978888888888</v>
      </c>
      <c r="S50" s="83">
        <v>177196.66666666666</v>
      </c>
      <c r="T50" s="71">
        <f t="shared" si="6"/>
        <v>1808456.1999999997</v>
      </c>
      <c r="U50" s="72">
        <f t="shared" si="7"/>
        <v>871.1253371868978</v>
      </c>
      <c r="V50" s="84">
        <f t="shared" si="4"/>
        <v>-373.69788888888877</v>
      </c>
      <c r="W50" s="85" t="e">
        <f>#REF!-T50</f>
        <v>#REF!</v>
      </c>
      <c r="X50" s="85" t="e">
        <f>#REF!-U50</f>
        <v>#REF!</v>
      </c>
      <c r="Y50" s="72"/>
    </row>
    <row r="51" spans="1:25" ht="13.5">
      <c r="A51" s="8"/>
      <c r="B51" s="73" t="s">
        <v>125</v>
      </c>
      <c r="C51" s="74">
        <v>629</v>
      </c>
      <c r="D51" s="74">
        <v>2</v>
      </c>
      <c r="E51" s="74">
        <v>161.2</v>
      </c>
      <c r="F51" s="75">
        <f t="shared" si="0"/>
        <v>93595.20000000001</v>
      </c>
      <c r="G51" s="75">
        <f t="shared" si="1"/>
        <v>94350</v>
      </c>
      <c r="H51" s="76" t="s">
        <v>25</v>
      </c>
      <c r="I51" s="77">
        <v>9.1</v>
      </c>
      <c r="J51" s="78">
        <v>148.8</v>
      </c>
      <c r="K51" s="79">
        <v>817</v>
      </c>
      <c r="L51" s="74">
        <v>161.2</v>
      </c>
      <c r="M51" s="75">
        <f t="shared" si="2"/>
        <v>121569.6</v>
      </c>
      <c r="N51" s="75">
        <f t="shared" si="3"/>
        <v>122550</v>
      </c>
      <c r="O51" s="75">
        <v>135900</v>
      </c>
      <c r="P51" s="80">
        <v>145600</v>
      </c>
      <c r="Q51" s="87">
        <v>148934.68333333332</v>
      </c>
      <c r="R51" s="82">
        <f t="shared" si="5"/>
        <v>992.8978888888888</v>
      </c>
      <c r="S51" s="83">
        <v>176705</v>
      </c>
      <c r="T51" s="71">
        <f t="shared" si="6"/>
        <v>1787216.1999999997</v>
      </c>
      <c r="U51" s="72">
        <f t="shared" si="7"/>
        <v>860.8941233140654</v>
      </c>
      <c r="V51" s="84">
        <f t="shared" si="4"/>
        <v>-363.8978888888888</v>
      </c>
      <c r="W51" s="85" t="e">
        <f>#REF!-T51</f>
        <v>#REF!</v>
      </c>
      <c r="X51" s="85" t="e">
        <f>#REF!-U51</f>
        <v>#REF!</v>
      </c>
      <c r="Y51" s="72"/>
    </row>
    <row r="52" spans="1:25" ht="13.5">
      <c r="A52" s="8"/>
      <c r="B52" s="73" t="s">
        <v>126</v>
      </c>
      <c r="C52" s="74">
        <v>630</v>
      </c>
      <c r="D52" s="74">
        <v>3</v>
      </c>
      <c r="E52" s="74">
        <v>154.2</v>
      </c>
      <c r="F52" s="75">
        <f t="shared" si="0"/>
        <v>91728</v>
      </c>
      <c r="G52" s="75">
        <f t="shared" si="1"/>
        <v>94500</v>
      </c>
      <c r="H52" s="76" t="s">
        <v>127</v>
      </c>
      <c r="I52" s="77">
        <v>8.1</v>
      </c>
      <c r="J52" s="78">
        <v>145.6</v>
      </c>
      <c r="K52" s="79">
        <v>826</v>
      </c>
      <c r="L52" s="74">
        <v>154.2</v>
      </c>
      <c r="M52" s="75">
        <f t="shared" si="2"/>
        <v>120265.59999999999</v>
      </c>
      <c r="N52" s="75">
        <f t="shared" si="3"/>
        <v>123900</v>
      </c>
      <c r="O52" s="75">
        <v>138700</v>
      </c>
      <c r="P52" s="80">
        <v>147100</v>
      </c>
      <c r="Q52" s="87">
        <v>151412.68333333332</v>
      </c>
      <c r="R52" s="82">
        <f t="shared" si="5"/>
        <v>1009.4178888888888</v>
      </c>
      <c r="S52" s="83">
        <v>177786.66666666666</v>
      </c>
      <c r="T52" s="71">
        <f t="shared" si="6"/>
        <v>1816952.1999999997</v>
      </c>
      <c r="U52" s="72">
        <f t="shared" si="7"/>
        <v>875.2178227360307</v>
      </c>
      <c r="V52" s="84">
        <f t="shared" si="4"/>
        <v>-379.4178888888888</v>
      </c>
      <c r="W52" s="85" t="e">
        <f>#REF!-T52</f>
        <v>#REF!</v>
      </c>
      <c r="X52" s="85" t="e">
        <f>#REF!-U52</f>
        <v>#REF!</v>
      </c>
      <c r="Y52" s="72"/>
    </row>
    <row r="53" spans="1:25" ht="14.25" thickBot="1">
      <c r="A53" s="8"/>
      <c r="B53" s="88" t="s">
        <v>128</v>
      </c>
      <c r="C53" s="89">
        <v>629</v>
      </c>
      <c r="D53" s="89">
        <v>2</v>
      </c>
      <c r="E53" s="89">
        <v>161.6</v>
      </c>
      <c r="F53" s="90">
        <f t="shared" si="0"/>
        <v>91771.1</v>
      </c>
      <c r="G53" s="90">
        <f t="shared" si="1"/>
        <v>94350</v>
      </c>
      <c r="H53" s="91" t="s">
        <v>129</v>
      </c>
      <c r="I53" s="92">
        <v>7.8</v>
      </c>
      <c r="J53" s="93">
        <v>145.9</v>
      </c>
      <c r="K53" s="49">
        <v>778</v>
      </c>
      <c r="L53" s="89">
        <v>161.6</v>
      </c>
      <c r="M53" s="90">
        <f t="shared" si="2"/>
        <v>113510.20000000001</v>
      </c>
      <c r="N53" s="90">
        <f t="shared" si="3"/>
        <v>116700</v>
      </c>
      <c r="O53" s="90">
        <v>131200</v>
      </c>
      <c r="P53" s="94">
        <v>135500</v>
      </c>
      <c r="Q53" s="95">
        <v>152115.96333333332</v>
      </c>
      <c r="R53" s="96">
        <f t="shared" si="5"/>
        <v>1014.1064222222221</v>
      </c>
      <c r="S53" s="97">
        <v>180245</v>
      </c>
      <c r="T53" s="71">
        <f t="shared" si="6"/>
        <v>1825391.5599999998</v>
      </c>
      <c r="U53" s="72">
        <f t="shared" si="7"/>
        <v>879.2830250481695</v>
      </c>
      <c r="V53" s="84">
        <f t="shared" si="4"/>
        <v>-385.10642222222214</v>
      </c>
      <c r="W53" s="85" t="e">
        <f>#REF!-T53</f>
        <v>#REF!</v>
      </c>
      <c r="X53" s="85" t="e">
        <f>#REF!-U53</f>
        <v>#REF!</v>
      </c>
      <c r="Y53" s="72"/>
    </row>
    <row r="54" spans="1:25" ht="29.25" customHeight="1">
      <c r="A54" s="8"/>
      <c r="B54" s="98" t="s">
        <v>130</v>
      </c>
      <c r="C54" s="99" t="s">
        <v>131</v>
      </c>
      <c r="D54" s="100"/>
      <c r="E54" s="100"/>
      <c r="F54" s="100"/>
      <c r="G54" s="101"/>
      <c r="H54" s="102"/>
      <c r="I54" s="103"/>
      <c r="J54" s="104"/>
      <c r="K54" s="99" t="s">
        <v>132</v>
      </c>
      <c r="L54" s="100"/>
      <c r="M54" s="100"/>
      <c r="N54" s="100"/>
      <c r="O54" s="100"/>
      <c r="P54" s="105"/>
      <c r="Q54" s="106" t="s">
        <v>133</v>
      </c>
      <c r="R54" s="107" t="s">
        <v>134</v>
      </c>
      <c r="S54" s="108" t="s">
        <v>135</v>
      </c>
      <c r="T54" s="109"/>
      <c r="U54" s="110"/>
      <c r="V54" s="56"/>
      <c r="W54" s="56"/>
      <c r="X54" s="111"/>
      <c r="Y54" s="111"/>
    </row>
    <row r="55" spans="1:25" ht="24" customHeight="1" thickBot="1">
      <c r="A55" s="8"/>
      <c r="B55" s="112"/>
      <c r="C55" s="113"/>
      <c r="D55" s="114"/>
      <c r="E55" s="115"/>
      <c r="F55" s="115"/>
      <c r="G55" s="115"/>
      <c r="H55" s="115"/>
      <c r="I55" s="115"/>
      <c r="J55" s="115"/>
      <c r="K55" s="116"/>
      <c r="L55" s="115"/>
      <c r="M55" s="115"/>
      <c r="N55" s="115"/>
      <c r="O55" s="115"/>
      <c r="P55" s="117"/>
      <c r="Q55" s="118"/>
      <c r="R55" s="119"/>
      <c r="S55" s="120"/>
      <c r="T55" s="121"/>
      <c r="U55" s="110"/>
      <c r="V55" s="56"/>
      <c r="W55" s="56"/>
      <c r="X55" s="56"/>
      <c r="Y55" s="56"/>
    </row>
    <row r="56" spans="2:18" ht="13.5">
      <c r="B56" s="122" t="s">
        <v>136</v>
      </c>
      <c r="C56" s="3"/>
      <c r="D56" s="3"/>
      <c r="E56" s="3"/>
      <c r="F56" s="3"/>
      <c r="G56" s="3"/>
      <c r="H56" s="3"/>
      <c r="I56" s="6"/>
      <c r="J56" s="3"/>
      <c r="K56" s="3"/>
      <c r="L56" s="3"/>
      <c r="M56" s="3"/>
      <c r="N56" s="3"/>
      <c r="O56" s="3"/>
      <c r="P56" s="3"/>
      <c r="Q56" s="3"/>
      <c r="R56" s="3"/>
    </row>
    <row r="57" spans="2:18" ht="13.5">
      <c r="B57" s="123" t="s">
        <v>137</v>
      </c>
      <c r="C57" s="3"/>
      <c r="D57" s="3"/>
      <c r="E57" s="3"/>
      <c r="F57" s="3"/>
      <c r="G57" s="3"/>
      <c r="H57" s="3"/>
      <c r="I57" s="6"/>
      <c r="J57" s="3"/>
      <c r="K57" s="3"/>
      <c r="L57" s="3"/>
      <c r="M57" s="3"/>
      <c r="N57" s="3"/>
      <c r="O57" s="3"/>
      <c r="P57" s="3"/>
      <c r="Q57" s="3"/>
      <c r="R57" s="124">
        <f>SUM(R7:R53)/47</f>
        <v>1070.206439716312</v>
      </c>
    </row>
    <row r="59" spans="2:19" ht="13.5">
      <c r="B59" s="125"/>
      <c r="C59" s="125"/>
      <c r="D59" s="125"/>
      <c r="E59" s="125"/>
      <c r="F59" s="125"/>
      <c r="G59" s="125"/>
      <c r="H59" s="125"/>
      <c r="I59" s="126"/>
      <c r="J59" s="125"/>
      <c r="K59" s="125"/>
      <c r="L59" s="125"/>
      <c r="M59" s="125"/>
      <c r="N59" s="125"/>
      <c r="O59" s="125"/>
      <c r="P59" s="125"/>
      <c r="Q59" s="125"/>
      <c r="R59" s="125"/>
      <c r="S59" s="125"/>
    </row>
    <row r="60" spans="2:19" ht="13.5">
      <c r="B60" s="125"/>
      <c r="C60" s="125">
        <f>C53-C19</f>
        <v>-162</v>
      </c>
      <c r="D60" s="125"/>
      <c r="E60" s="125"/>
      <c r="F60" s="125"/>
      <c r="G60" s="125"/>
      <c r="H60" s="125"/>
      <c r="I60" s="126"/>
      <c r="J60" s="125"/>
      <c r="K60" s="125"/>
      <c r="L60" s="125"/>
      <c r="M60" s="125"/>
      <c r="N60" s="125"/>
      <c r="O60" s="125"/>
      <c r="P60" s="125"/>
      <c r="Q60" s="127">
        <f>SUM(Q7:Q53)</f>
        <v>7544955.400000001</v>
      </c>
      <c r="R60" s="127"/>
      <c r="S60" s="125"/>
    </row>
    <row r="61" spans="2:19" ht="13.5">
      <c r="B61" s="125"/>
      <c r="C61" s="125"/>
      <c r="D61" s="125"/>
      <c r="E61" s="125"/>
      <c r="F61" s="125"/>
      <c r="G61" s="125"/>
      <c r="H61" s="125"/>
      <c r="I61" s="126"/>
      <c r="J61" s="125"/>
      <c r="K61" s="125"/>
      <c r="L61" s="125"/>
      <c r="M61" s="125"/>
      <c r="N61" s="125"/>
      <c r="O61" s="125"/>
      <c r="P61" s="125"/>
      <c r="Q61" s="125">
        <f>Q60/47</f>
        <v>160530.96595744684</v>
      </c>
      <c r="R61" s="125"/>
      <c r="S61" s="125"/>
    </row>
    <row r="62" spans="2:19" ht="13.5">
      <c r="B62" s="125"/>
      <c r="C62" s="125"/>
      <c r="D62" s="125"/>
      <c r="E62" s="125"/>
      <c r="F62" s="125"/>
      <c r="G62" s="125"/>
      <c r="H62" s="125"/>
      <c r="I62" s="126"/>
      <c r="J62" s="125"/>
      <c r="K62" s="125"/>
      <c r="L62" s="125"/>
      <c r="M62" s="125"/>
      <c r="N62" s="125"/>
      <c r="O62" s="125"/>
      <c r="P62" s="125"/>
      <c r="Q62" s="125"/>
      <c r="R62" s="125"/>
      <c r="S62" s="125"/>
    </row>
    <row r="63" spans="2:19" ht="13.5">
      <c r="B63" s="125"/>
      <c r="C63" s="125">
        <f>SUM(C7:C53)/47</f>
        <v>260.5744680851064</v>
      </c>
      <c r="D63" s="125"/>
      <c r="E63" s="125">
        <f aca="true" t="shared" si="8" ref="E63:P63">SUM(E7:E53)/47</f>
        <v>154.31914893617022</v>
      </c>
      <c r="F63" s="125">
        <f t="shared" si="8"/>
        <v>96107.25319148935</v>
      </c>
      <c r="G63" s="125">
        <f t="shared" si="8"/>
        <v>101077.65957446808</v>
      </c>
      <c r="H63" s="125">
        <f t="shared" si="8"/>
        <v>0</v>
      </c>
      <c r="I63" s="125">
        <f t="shared" si="8"/>
        <v>9.13191489361702</v>
      </c>
      <c r="J63" s="125">
        <f t="shared" si="8"/>
        <v>142.86595744680855</v>
      </c>
      <c r="K63" s="125">
        <f t="shared" si="8"/>
        <v>920.7446808510638</v>
      </c>
      <c r="L63" s="125">
        <f t="shared" si="8"/>
        <v>154.31914893617022</v>
      </c>
      <c r="M63" s="125">
        <f t="shared" si="8"/>
        <v>131313.0595744681</v>
      </c>
      <c r="N63" s="125">
        <f t="shared" si="8"/>
        <v>138111.70212765958</v>
      </c>
      <c r="O63" s="125">
        <f t="shared" si="8"/>
        <v>149134.04255319148</v>
      </c>
      <c r="P63" s="125">
        <f t="shared" si="8"/>
        <v>156108.51063829788</v>
      </c>
      <c r="Q63" s="125">
        <f>SUM(Q7:Q53)/47</f>
        <v>160530.96595744684</v>
      </c>
      <c r="R63" s="125"/>
      <c r="S63" s="125"/>
    </row>
    <row r="64" spans="2:19" ht="13.5">
      <c r="B64" s="125"/>
      <c r="C64" s="125"/>
      <c r="D64" s="125"/>
      <c r="E64" s="125"/>
      <c r="F64" s="125"/>
      <c r="G64" s="125"/>
      <c r="H64" s="125"/>
      <c r="I64" s="126"/>
      <c r="J64" s="125"/>
      <c r="K64" s="125"/>
      <c r="L64" s="125"/>
      <c r="M64" s="125"/>
      <c r="N64" s="125"/>
      <c r="O64" s="125"/>
      <c r="P64" s="125"/>
      <c r="Q64" s="125"/>
      <c r="R64" s="125"/>
      <c r="S64" s="125"/>
    </row>
    <row r="65" spans="2:19" ht="13.5">
      <c r="B65" s="125"/>
      <c r="C65" s="125"/>
      <c r="D65" s="125"/>
      <c r="E65" s="125"/>
      <c r="F65" s="125"/>
      <c r="G65" s="125"/>
      <c r="H65" s="125"/>
      <c r="I65" s="126"/>
      <c r="J65" s="125"/>
      <c r="K65" s="125"/>
      <c r="L65" s="125"/>
      <c r="M65" s="125"/>
      <c r="N65" s="125"/>
      <c r="O65" s="125"/>
      <c r="P65" s="125"/>
      <c r="Q65" s="125"/>
      <c r="R65" s="125"/>
      <c r="S65" s="125"/>
    </row>
  </sheetData>
  <sheetProtection/>
  <autoFilter ref="A6:Y57"/>
  <mergeCells count="16">
    <mergeCell ref="T54:U55"/>
    <mergeCell ref="B54:B55"/>
    <mergeCell ref="C54:G54"/>
    <mergeCell ref="K54:P54"/>
    <mergeCell ref="Q54:Q55"/>
    <mergeCell ref="R54:R55"/>
    <mergeCell ref="S54:S55"/>
    <mergeCell ref="J3:J5"/>
    <mergeCell ref="K3:N3"/>
    <mergeCell ref="Q3:R3"/>
    <mergeCell ref="T3:U3"/>
    <mergeCell ref="X3:Y3"/>
    <mergeCell ref="F4:G4"/>
    <mergeCell ref="M4:N4"/>
    <mergeCell ref="Q4:R4"/>
    <mergeCell ref="X5:Y5"/>
  </mergeCells>
  <printOptions/>
  <pageMargins left="0.66" right="0.2755905511811024" top="0.26" bottom="0.18" header="0.1968503937007874" footer="0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</dc:creator>
  <cp:keywords/>
  <dc:description/>
  <cp:lastModifiedBy>ito</cp:lastModifiedBy>
  <dcterms:created xsi:type="dcterms:W3CDTF">2010-06-08T06:39:17Z</dcterms:created>
  <dcterms:modified xsi:type="dcterms:W3CDTF">2010-06-08T06:40:55Z</dcterms:modified>
  <cp:category/>
  <cp:version/>
  <cp:contentType/>
  <cp:contentStatus/>
</cp:coreProperties>
</file>